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6705" tabRatio="937" activeTab="8"/>
  </bookViews>
  <sheets>
    <sheet name="Informações Iniciais" sheetId="1" r:id="rId1"/>
    <sheet name="Anexo 1 - Pessoal" sheetId="2" r:id="rId2"/>
    <sheet name="Anexo 1 - 12M Pessoal" sheetId="3" r:id="rId3"/>
    <sheet name="Anexo 2 - Dívida" sheetId="4" state="hidden" r:id="rId4"/>
    <sheet name="Anexo 3 - Garantias" sheetId="5" state="hidden" r:id="rId5"/>
    <sheet name="Anexo 4 -Operações de Crédito " sheetId="6" state="hidden" r:id="rId6"/>
    <sheet name="Anexo 5 - Disponibilidade e RP" sheetId="7" r:id="rId7"/>
    <sheet name="Anexo 6 - Simplificado" sheetId="8" r:id="rId8"/>
    <sheet name="Informações Complementares" sheetId="9" r:id="rId9"/>
    <sheet name="População" sheetId="10" r:id="rId10"/>
  </sheets>
  <definedNames>
    <definedName name="_xlnm.Print_Area" localSheetId="2">'Anexo 1 - 12M Pessoal'!$A$1:$O$37</definedName>
    <definedName name="_xlnm.Print_Area" localSheetId="1">'Anexo 1 - Pessoal'!$A$1:$G$37,'Anexo 1 - Pessoal'!$A$40:$I$50</definedName>
    <definedName name="_xlnm.Print_Area" localSheetId="3">'Anexo 2 - Dívida'!$A$1:$D$70</definedName>
    <definedName name="_xlnm.Print_Area" localSheetId="4">'Anexo 3 - Garantias'!$A$1:$D$36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<sst xmlns="http://schemas.openxmlformats.org/spreadsheetml/2006/main" count="1891" uniqueCount="816">
  <si>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</si>
  <si>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</si>
  <si>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</si>
  <si>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</si>
  <si>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</si>
  <si>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</si>
  <si>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</si>
  <si>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</si>
  <si>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</si>
  <si>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</si>
  <si>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</si>
  <si>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</si>
  <si>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</si>
  <si>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</si>
  <si>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</si>
  <si>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</si>
  <si>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</si>
  <si>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</si>
  <si>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</si>
  <si>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</si>
  <si>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</si>
  <si>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</si>
  <si>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</si>
  <si>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</si>
  <si>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</si>
  <si>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</si>
  <si>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</si>
  <si>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</si>
  <si>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</si>
  <si>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</si>
  <si>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</si>
  <si>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</si>
  <si>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</si>
  <si>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</si>
  <si>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</si>
  <si>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</si>
  <si>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</si>
  <si>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</si>
  <si>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</si>
  <si>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</si>
  <si>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</si>
  <si>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</si>
  <si>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</si>
  <si>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</si>
  <si>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</si>
  <si>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</si>
  <si>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</si>
  <si>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</si>
  <si>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</si>
  <si>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</si>
  <si>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</si>
  <si>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</si>
  <si>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</si>
  <si>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</si>
  <si>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</si>
  <si>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</si>
  <si>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</si>
  <si>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</si>
  <si>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</si>
  <si>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</si>
  <si>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</si>
  <si>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</si>
  <si>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</si>
  <si>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</si>
  <si>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</si>
  <si>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</si>
  <si>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</si>
  <si>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</si>
  <si>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</si>
  <si>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</si>
  <si>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</si>
  <si>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</si>
  <si>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</si>
  <si>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</si>
  <si>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</si>
  <si>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</si>
  <si>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</si>
  <si>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</si>
  <si>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</si>
  <si>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</si>
  <si>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</si>
  <si>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</si>
  <si>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</si>
  <si>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</si>
  <si>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</si>
  <si>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</si>
  <si>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</si>
  <si>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</si>
  <si>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</si>
  <si>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</si>
  <si>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</si>
  <si>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</si>
  <si>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</si>
  <si>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</si>
  <si>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</si>
  <si>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</si>
  <si>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</si>
  <si>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</si>
  <si>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</si>
  <si>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</si>
  <si>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</si>
  <si>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</si>
  <si>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</si>
  <si>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</si>
  <si>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</si>
  <si>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</si>
  <si>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</si>
  <si>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</si>
  <si>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</si>
  <si>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</si>
  <si>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</si>
  <si>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</si>
  <si>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</si>
  <si>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</si>
  <si>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</si>
  <si>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</si>
  <si>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</si>
  <si>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</si>
  <si>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</si>
  <si>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</si>
  <si>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</si>
  <si>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</si>
  <si>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</si>
  <si>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</si>
  <si>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</si>
  <si>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</si>
  <si>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</si>
  <si>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</si>
  <si>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</si>
  <si>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</si>
  <si>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</si>
  <si>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</si>
  <si>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</si>
  <si>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</si>
  <si>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</si>
  <si>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</si>
  <si>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</si>
  <si>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</si>
  <si>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</si>
  <si>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</si>
  <si>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</si>
  <si>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</si>
  <si>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</si>
  <si>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</si>
  <si>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</si>
  <si>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</si>
  <si>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</si>
  <si>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</si>
  <si>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</si>
  <si>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</si>
  <si>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</si>
  <si>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</si>
  <si>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</si>
  <si>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</si>
  <si>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</si>
  <si>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</si>
  <si>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</si>
  <si>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</si>
  <si>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</si>
  <si>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</si>
  <si>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</si>
  <si>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</si>
  <si>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</si>
  <si>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</si>
  <si>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</si>
  <si>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</si>
  <si>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</si>
  <si>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</si>
  <si>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</si>
  <si>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</si>
  <si>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</si>
  <si>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</si>
  <si>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</si>
  <si>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</si>
  <si>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</si>
  <si>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</si>
  <si>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</si>
  <si>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</si>
  <si>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</si>
  <si>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</si>
  <si>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</si>
  <si>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</si>
  <si>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</si>
  <si>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</si>
  <si>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</si>
  <si>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</si>
  <si>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</si>
  <si>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</si>
  <si>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</si>
  <si>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</si>
  <si>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</si>
  <si>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</si>
  <si>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</si>
  <si>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</si>
  <si>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</si>
  <si>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</si>
  <si>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</si>
  <si>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</si>
  <si>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</si>
  <si>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</si>
  <si>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</si>
  <si>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</si>
  <si>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</si>
  <si>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</si>
  <si>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</si>
  <si>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</si>
  <si>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</si>
  <si>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</si>
  <si>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</si>
  <si>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</si>
  <si>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</si>
  <si>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</si>
  <si>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</si>
  <si>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</si>
  <si>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</si>
  <si>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</si>
  <si>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</si>
  <si>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</si>
  <si>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</si>
  <si>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</si>
  <si>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</si>
  <si>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</si>
  <si>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</si>
  <si>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</si>
  <si>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</si>
  <si>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</si>
  <si>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</si>
  <si>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</si>
  <si>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</si>
  <si>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</si>
  <si>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</si>
  <si>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</si>
  <si>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</si>
  <si>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</si>
  <si>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</si>
  <si>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</si>
  <si>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</si>
  <si>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</si>
  <si>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</si>
  <si>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</si>
  <si>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</si>
  <si>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</si>
  <si>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</si>
  <si>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</si>
  <si>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</si>
  <si>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</si>
  <si>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</si>
  <si>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</si>
  <si>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</si>
  <si>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</si>
  <si>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</si>
  <si>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</si>
  <si>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</si>
  <si>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</si>
  <si>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</si>
  <si>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</si>
  <si>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</si>
  <si>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</si>
  <si>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</si>
  <si>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</si>
  <si>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</si>
  <si>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</si>
  <si>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</si>
  <si>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</si>
  <si>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</si>
  <si>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</si>
  <si>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</si>
  <si>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</si>
  <si>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</si>
  <si>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</si>
  <si>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</si>
  <si>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</si>
  <si>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</si>
  <si>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</si>
  <si>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</si>
  <si>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</si>
  <si>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</si>
  <si>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</si>
  <si>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</si>
  <si>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</si>
  <si>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</si>
  <si>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</si>
  <si>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</si>
  <si>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</si>
  <si>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</si>
  <si>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</si>
  <si>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</si>
  <si>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</si>
  <si>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</si>
  <si>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</si>
  <si>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</si>
  <si>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</si>
  <si>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</si>
  <si>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</si>
  <si>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</si>
  <si>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</si>
  <si>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</si>
  <si>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</si>
  <si>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</si>
  <si>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</si>
  <si>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</si>
  <si>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</si>
  <si>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</si>
  <si>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</si>
  <si>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</si>
  <si>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Endereço da sede da Câmara Municipal: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</si>
  <si>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</si>
  <si>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</si>
  <si>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</si>
  <si>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</si>
  <si>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</si>
  <si>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</si>
  <si>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</si>
  <si>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</si>
  <si>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</si>
  <si>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</si>
  <si>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</si>
  <si>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</si>
  <si>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</si>
  <si>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</si>
  <si>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</si>
  <si>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</si>
  <si>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</si>
  <si>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</si>
  <si>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</si>
  <si>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</si>
  <si>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</si>
  <si>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DESPESA TOTAL COM FOLHA DE PAGAMENTO, INCLUINDO GASTOS COM SUBSÍDIOS DOS VEREADORES ATÉ O PERÍODO</t>
  </si>
  <si>
    <t xml:space="preserve"> RGF - Informações Complementares</t>
  </si>
  <si>
    <t>Informações Complementares</t>
  </si>
  <si>
    <t>RGFCAM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</si>
  <si>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</si>
  <si>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</si>
  <si>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</si>
  <si>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</si>
  <si>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</si>
  <si>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</si>
  <si>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</si>
  <si>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</si>
  <si>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</si>
  <si>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</si>
  <si>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</si>
  <si>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</si>
  <si>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</si>
  <si>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</si>
  <si>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11300</t>
  </si>
  <si>
    <t>São Luís</t>
  </si>
  <si>
    <t>00105</t>
  </si>
  <si>
    <t>Afonso Cunha</t>
  </si>
  <si>
    <t>05302</t>
  </si>
  <si>
    <t>Imperatriz</t>
  </si>
  <si>
    <t>00154</t>
  </si>
  <si>
    <t>Água Doce do Maranhão</t>
  </si>
  <si>
    <t>11201</t>
  </si>
  <si>
    <t>São José de Ribamar</t>
  </si>
  <si>
    <t>00204</t>
  </si>
  <si>
    <t>Alcântara</t>
  </si>
  <si>
    <t>12209</t>
  </si>
  <si>
    <t>Timon</t>
  </si>
  <si>
    <t>00303</t>
  </si>
  <si>
    <t>Aldeias Altas</t>
  </si>
  <si>
    <t>03000</t>
  </si>
  <si>
    <t>Caxias</t>
  </si>
  <si>
    <t>00402</t>
  </si>
  <si>
    <t>Altamira do Maranhão</t>
  </si>
  <si>
    <t>03307</t>
  </si>
  <si>
    <t>Codó</t>
  </si>
  <si>
    <t>00436</t>
  </si>
  <si>
    <t>Alto Alegre do Maranhão</t>
  </si>
  <si>
    <t>07506</t>
  </si>
  <si>
    <t>Paço do Lumiar</t>
  </si>
  <si>
    <t>00477</t>
  </si>
  <si>
    <t>Alto Alegre do Pindaré</t>
  </si>
  <si>
    <t>00501</t>
  </si>
  <si>
    <t>Alto Parnaíba</t>
  </si>
  <si>
    <t>01202</t>
  </si>
  <si>
    <t>Bacabal</t>
  </si>
  <si>
    <t>00550</t>
  </si>
  <si>
    <t>Amapá do Maranhão</t>
  </si>
  <si>
    <t>01400</t>
  </si>
  <si>
    <t>Balsas</t>
  </si>
  <si>
    <t>00600</t>
  </si>
  <si>
    <t>Amarante do Maranhão</t>
  </si>
  <si>
    <t>01608</t>
  </si>
  <si>
    <t>Barra do Corda</t>
  </si>
  <si>
    <t>00709</t>
  </si>
  <si>
    <t>Anajatuba</t>
  </si>
  <si>
    <t>09908</t>
  </si>
  <si>
    <t>Santa Inês</t>
  </si>
  <si>
    <t>00808</t>
  </si>
  <si>
    <t>Anapurus</t>
  </si>
  <si>
    <t>08603</t>
  </si>
  <si>
    <t>Pinheiro</t>
  </si>
  <si>
    <t>00832</t>
  </si>
  <si>
    <t>Apicum-Açu</t>
  </si>
  <si>
    <t>03208</t>
  </si>
  <si>
    <t>Chapadinha</t>
  </si>
  <si>
    <t>00873</t>
  </si>
  <si>
    <t>Araguanã</t>
  </si>
  <si>
    <t>10005</t>
  </si>
  <si>
    <t>Santa Luzia</t>
  </si>
  <si>
    <t>00907</t>
  </si>
  <si>
    <t>Araioses</t>
  </si>
  <si>
    <t>02325</t>
  </si>
  <si>
    <t>Buriticupu</t>
  </si>
  <si>
    <t>00956</t>
  </si>
  <si>
    <t>Arame</t>
  </si>
  <si>
    <t>04800</t>
  </si>
  <si>
    <t>Grajaú</t>
  </si>
  <si>
    <t>01004</t>
  </si>
  <si>
    <t>Arari</t>
  </si>
  <si>
    <t>05401</t>
  </si>
  <si>
    <t>Itapecuru Mirim</t>
  </si>
  <si>
    <t>01103</t>
  </si>
  <si>
    <t>Axixá</t>
  </si>
  <si>
    <t>03604</t>
  </si>
  <si>
    <t>Coroatá</t>
  </si>
  <si>
    <t>01707</t>
  </si>
  <si>
    <t>Barreirinhas</t>
  </si>
  <si>
    <t>01251</t>
  </si>
  <si>
    <t>Bacabeira</t>
  </si>
  <si>
    <t>12506</t>
  </si>
  <si>
    <t>Tutóia</t>
  </si>
  <si>
    <t>01301</t>
  </si>
  <si>
    <t>Bacuri</t>
  </si>
  <si>
    <t>12704</t>
  </si>
  <si>
    <t>Vargem Grande</t>
  </si>
  <si>
    <t>01350</t>
  </si>
  <si>
    <t>Bacurituba</t>
  </si>
  <si>
    <t>12803</t>
  </si>
  <si>
    <t>Viana</t>
  </si>
  <si>
    <t>14007</t>
  </si>
  <si>
    <t>Zé Doca</t>
  </si>
  <si>
    <t>01509</t>
  </si>
  <si>
    <t>Barão de Grajaú</t>
  </si>
  <si>
    <t>05708</t>
  </si>
  <si>
    <t>Lago da Pedra</t>
  </si>
  <si>
    <t>03406</t>
  </si>
  <si>
    <t>Coelho Neto</t>
  </si>
  <si>
    <t>09106</t>
  </si>
  <si>
    <t>Presidente Dutra</t>
  </si>
  <si>
    <t>01772</t>
  </si>
  <si>
    <t>Bela Vista do Maranhão</t>
  </si>
  <si>
    <t>01731</t>
  </si>
  <si>
    <t>Belágua</t>
  </si>
  <si>
    <t>10500</t>
  </si>
  <si>
    <t>São Bento</t>
  </si>
  <si>
    <t>01806</t>
  </si>
  <si>
    <t>Benedito Leite</t>
  </si>
  <si>
    <t>09601</t>
  </si>
  <si>
    <t>Rosário</t>
  </si>
  <si>
    <t>01905</t>
  </si>
  <si>
    <t>Bequimão</t>
  </si>
  <si>
    <t>09809</t>
  </si>
  <si>
    <t>Santa Helena</t>
  </si>
  <si>
    <t>01939</t>
  </si>
  <si>
    <t>Bernardo do Mearim</t>
  </si>
  <si>
    <t>12308</t>
  </si>
  <si>
    <t>Tuntum</t>
  </si>
  <si>
    <t>01970</t>
  </si>
  <si>
    <t>Boa Vista do Gurupi</t>
  </si>
  <si>
    <t>02002</t>
  </si>
  <si>
    <t>Bom Jardim</t>
  </si>
  <si>
    <t>04057</t>
  </si>
  <si>
    <t>Estreito</t>
  </si>
  <si>
    <t>02036</t>
  </si>
  <si>
    <t>Bom Jesus das Selvas</t>
  </si>
  <si>
    <t>11508</t>
  </si>
  <si>
    <t>São Mateus do Maranhão</t>
  </si>
  <si>
    <t>02077</t>
  </si>
  <si>
    <t>Bom Lugar</t>
  </si>
  <si>
    <t>02101</t>
  </si>
  <si>
    <t>Brejo</t>
  </si>
  <si>
    <t>03505</t>
  </si>
  <si>
    <t>Colinas</t>
  </si>
  <si>
    <t>02150</t>
  </si>
  <si>
    <t>Brejo de Areia</t>
  </si>
  <si>
    <t>08207</t>
  </si>
  <si>
    <t>Pedreiras</t>
  </si>
  <si>
    <t>02200</t>
  </si>
  <si>
    <t>Buriti</t>
  </si>
  <si>
    <t>08306</t>
  </si>
  <si>
    <t>Penalva</t>
  </si>
  <si>
    <t>02309</t>
  </si>
  <si>
    <t>Buriti Bravo</t>
  </si>
  <si>
    <t>10203</t>
  </si>
  <si>
    <t>Santa Rita</t>
  </si>
  <si>
    <t>02358</t>
  </si>
  <si>
    <t>Buritirana</t>
  </si>
  <si>
    <t>12407</t>
  </si>
  <si>
    <t>Turiaçu</t>
  </si>
  <si>
    <t>02374</t>
  </si>
  <si>
    <t>Cachoeira Grande</t>
  </si>
  <si>
    <t>07803</t>
  </si>
  <si>
    <t>Parnarama</t>
  </si>
  <si>
    <t>02408</t>
  </si>
  <si>
    <t>Cajapió</t>
  </si>
  <si>
    <t>10708</t>
  </si>
  <si>
    <t>São Domingos do Maranhão</t>
  </si>
  <si>
    <t>02507</t>
  </si>
  <si>
    <t>Cajari</t>
  </si>
  <si>
    <t>06607</t>
  </si>
  <si>
    <t>Matões</t>
  </si>
  <si>
    <t>02556</t>
  </si>
  <si>
    <t>Campestre do Maranhão</t>
  </si>
  <si>
    <t>02606</t>
  </si>
  <si>
    <t>Cândido Mendes</t>
  </si>
  <si>
    <t>06904</t>
  </si>
  <si>
    <t>Monção</t>
  </si>
  <si>
    <t>02705</t>
  </si>
  <si>
    <t>Cantanhede</t>
  </si>
  <si>
    <t>12605</t>
  </si>
  <si>
    <t>Urbano Santos</t>
  </si>
  <si>
    <t>02754</t>
  </si>
  <si>
    <t>Capinzal do Norte</t>
  </si>
  <si>
    <t>08504</t>
  </si>
  <si>
    <t>Pindaré-Mirim</t>
  </si>
  <si>
    <t>02804</t>
  </si>
  <si>
    <t>Carolina</t>
  </si>
  <si>
    <t>12902</t>
  </si>
  <si>
    <t>Vitória do Mearim</t>
  </si>
  <si>
    <t>02903</t>
  </si>
  <si>
    <t>Carutapera</t>
  </si>
  <si>
    <t>03109</t>
  </si>
  <si>
    <t>Cedral</t>
  </si>
  <si>
    <t>13009</t>
  </si>
  <si>
    <t>Vitorino Freire</t>
  </si>
  <si>
    <t>03125</t>
  </si>
  <si>
    <t>Central do Maranhão</t>
  </si>
  <si>
    <t>03703</t>
  </si>
  <si>
    <t>Cururupu</t>
  </si>
  <si>
    <t>03158</t>
  </si>
  <si>
    <t>Centro do Guilherme</t>
  </si>
  <si>
    <t>09452</t>
  </si>
  <si>
    <t>Raposa</t>
  </si>
  <si>
    <t>03174</t>
  </si>
  <si>
    <t>Centro Novo do Maranhão</t>
  </si>
  <si>
    <t>12100</t>
  </si>
  <si>
    <t>Timbiras</t>
  </si>
  <si>
    <t>03257</t>
  </si>
  <si>
    <t>Cidelândia</t>
  </si>
  <si>
    <t>05005</t>
  </si>
  <si>
    <t>Humberto de Campos</t>
  </si>
  <si>
    <t>10609</t>
  </si>
  <si>
    <t>São Bernardo</t>
  </si>
  <si>
    <t>06755</t>
  </si>
  <si>
    <t>Miranda do Norte</t>
  </si>
  <si>
    <t>03554</t>
  </si>
  <si>
    <t>Conceição do Lago-Açu</t>
  </si>
  <si>
    <t>05104</t>
  </si>
  <si>
    <t>Icatu</t>
  </si>
  <si>
    <t>03752</t>
  </si>
  <si>
    <t>Davinópolis</t>
  </si>
  <si>
    <t>03802</t>
  </si>
  <si>
    <t>Dom Pedro</t>
  </si>
  <si>
    <t>05427</t>
  </si>
  <si>
    <t>Itinga do Maranhão</t>
  </si>
  <si>
    <t>03901</t>
  </si>
  <si>
    <t>Duque Bacelar</t>
  </si>
  <si>
    <t>11102</t>
  </si>
  <si>
    <t>São João dos Patos</t>
  </si>
  <si>
    <t>04008</t>
  </si>
  <si>
    <t>Esperantinópolis</t>
  </si>
  <si>
    <t>04677</t>
  </si>
  <si>
    <t>Governador Nunes Freire</t>
  </si>
  <si>
    <t>10104</t>
  </si>
  <si>
    <t>Santa Quitéria do Maranhão</t>
  </si>
  <si>
    <t>04073</t>
  </si>
  <si>
    <t>Feira Nova do Maranhão</t>
  </si>
  <si>
    <t>12456</t>
  </si>
  <si>
    <t>Turilândia</t>
  </si>
  <si>
    <t>04081</t>
  </si>
  <si>
    <t>Fernando Falcão</t>
  </si>
  <si>
    <t>10039</t>
  </si>
  <si>
    <t>Santa Luzia do Paruá</t>
  </si>
  <si>
    <t>04099</t>
  </si>
  <si>
    <t>Formosa da Serra Negra</t>
  </si>
  <si>
    <t>08256</t>
  </si>
  <si>
    <t>Pedro do Rosário</t>
  </si>
  <si>
    <t>04107</t>
  </si>
  <si>
    <t>Fortaleza dos Nogueiras</t>
  </si>
  <si>
    <t>04206</t>
  </si>
  <si>
    <t>Fortuna</t>
  </si>
  <si>
    <t>04305</t>
  </si>
  <si>
    <t>Godofredo Viana</t>
  </si>
  <si>
    <t>09007</t>
  </si>
  <si>
    <t>Porto Franco</t>
  </si>
  <si>
    <t>04404</t>
  </si>
  <si>
    <t>Gonçalves Dias</t>
  </si>
  <si>
    <t>05500</t>
  </si>
  <si>
    <t>João Lisboa</t>
  </si>
  <si>
    <t>04503</t>
  </si>
  <si>
    <t>Governador Archer</t>
  </si>
  <si>
    <t>04552</t>
  </si>
  <si>
    <t>Governador Edison Lobão</t>
  </si>
  <si>
    <t>04602</t>
  </si>
  <si>
    <t>Governador Eugênio Barros</t>
  </si>
  <si>
    <t>06508</t>
  </si>
  <si>
    <t>Matinha</t>
  </si>
  <si>
    <t>04628</t>
  </si>
  <si>
    <t>Governador Luiz Rocha</t>
  </si>
  <si>
    <t>08454</t>
  </si>
  <si>
    <t>Peritoró</t>
  </si>
  <si>
    <t>04651</t>
  </si>
  <si>
    <t>Governador Newton Bello</t>
  </si>
  <si>
    <t>04701</t>
  </si>
  <si>
    <t>Graça Aranha</t>
  </si>
  <si>
    <t>08702</t>
  </si>
  <si>
    <t>Pio XII</t>
  </si>
  <si>
    <t>04909</t>
  </si>
  <si>
    <t>Guimarães</t>
  </si>
  <si>
    <t>07704</t>
  </si>
  <si>
    <t>Paraibano</t>
  </si>
  <si>
    <t>12233</t>
  </si>
  <si>
    <t>Trizidela do Vale</t>
  </si>
  <si>
    <t>05153</t>
  </si>
  <si>
    <t>Igarapé do Meio</t>
  </si>
  <si>
    <t>06326</t>
  </si>
  <si>
    <t>Maracaçumé</t>
  </si>
  <si>
    <t>05203</t>
  </si>
  <si>
    <t>Igarapé Grande</t>
  </si>
  <si>
    <t>11706</t>
  </si>
  <si>
    <t>São Vicente Ferrer</t>
  </si>
  <si>
    <t>08108</t>
  </si>
  <si>
    <t>Paulo Ramos</t>
  </si>
  <si>
    <t>05351</t>
  </si>
  <si>
    <t>Itaipava do Grajaú</t>
  </si>
  <si>
    <t>06706</t>
  </si>
  <si>
    <t>Mirador</t>
  </si>
  <si>
    <t>07357</t>
  </si>
  <si>
    <t>Nova Olinda do Maranhão</t>
  </si>
  <si>
    <t>11003</t>
  </si>
  <si>
    <t>São João Batista</t>
  </si>
  <si>
    <t>05450</t>
  </si>
  <si>
    <t>Jatobá</t>
  </si>
  <si>
    <t>09502</t>
  </si>
  <si>
    <t>Riachão</t>
  </si>
  <si>
    <t>05476</t>
  </si>
  <si>
    <t>Jenipapo dos Vieiras</t>
  </si>
  <si>
    <t>07605</t>
  </si>
  <si>
    <t>Palmeirândia</t>
  </si>
  <si>
    <t>05609</t>
  </si>
  <si>
    <t>Joselândia</t>
  </si>
  <si>
    <t>06300</t>
  </si>
  <si>
    <t>Magalhães de Almeida</t>
  </si>
  <si>
    <t>05658</t>
  </si>
  <si>
    <t>Junco do Maranhão</t>
  </si>
  <si>
    <t>07407</t>
  </si>
  <si>
    <t>Olho d'Água das Cunhãs</t>
  </si>
  <si>
    <t>08009</t>
  </si>
  <si>
    <t>Pastos Bons</t>
  </si>
  <si>
    <t>05807</t>
  </si>
  <si>
    <t>Lago do Junco</t>
  </si>
  <si>
    <t>05948</t>
  </si>
  <si>
    <t>Lago dos Rodrigues</t>
  </si>
  <si>
    <t>07100</t>
  </si>
  <si>
    <t>Morros</t>
  </si>
  <si>
    <t>05906</t>
  </si>
  <si>
    <t>Lago Verde</t>
  </si>
  <si>
    <t>11409</t>
  </si>
  <si>
    <t>São Luís Gonzaga do Maranhão</t>
  </si>
  <si>
    <t>05922</t>
  </si>
  <si>
    <t>Lagoa do Mato</t>
  </si>
  <si>
    <t>05963</t>
  </si>
  <si>
    <t>Lagoa Grande do Maranhão</t>
  </si>
  <si>
    <t>07902</t>
  </si>
  <si>
    <t>Passagem Franca</t>
  </si>
  <si>
    <t>05989</t>
  </si>
  <si>
    <t>Lajeado Novo</t>
  </si>
  <si>
    <t>09270</t>
  </si>
  <si>
    <t>Presidente Sarney</t>
  </si>
  <si>
    <t>06003</t>
  </si>
  <si>
    <t>Lima Campos</t>
  </si>
  <si>
    <t>11607</t>
  </si>
  <si>
    <t>São Raimundo das Mangabeiras</t>
  </si>
  <si>
    <t>06102</t>
  </si>
  <si>
    <t>Loreto</t>
  </si>
  <si>
    <t>06201</t>
  </si>
  <si>
    <t>Luís Domingues</t>
  </si>
  <si>
    <t>10401</t>
  </si>
  <si>
    <t>São Benedito do Rio Preto</t>
  </si>
  <si>
    <t>08801</t>
  </si>
  <si>
    <t>Pirapemas</t>
  </si>
  <si>
    <t>11078</t>
  </si>
  <si>
    <t>São João do Soter</t>
  </si>
  <si>
    <t>06359</t>
  </si>
  <si>
    <t>Marajá do Sena</t>
  </si>
  <si>
    <t>06375</t>
  </si>
  <si>
    <t>Maranhãozinho</t>
  </si>
  <si>
    <t>08900</t>
  </si>
  <si>
    <t>Poção de Pedras</t>
  </si>
  <si>
    <t>06409</t>
  </si>
  <si>
    <t>Mata Roma</t>
  </si>
  <si>
    <t>11805</t>
  </si>
  <si>
    <t>Sítio Novo</t>
  </si>
  <si>
    <t>06631</t>
  </si>
  <si>
    <t>Matões do Norte</t>
  </si>
  <si>
    <t>06672</t>
  </si>
  <si>
    <t>Milagres do Maranhão</t>
  </si>
  <si>
    <t>06805</t>
  </si>
  <si>
    <t>Mirinzal</t>
  </si>
  <si>
    <t>07001</t>
  </si>
  <si>
    <t>Montes Altos</t>
  </si>
  <si>
    <t>07209</t>
  </si>
  <si>
    <t>Nina Rodrigues</t>
  </si>
  <si>
    <t>07258</t>
  </si>
  <si>
    <t>Nova Colinas</t>
  </si>
  <si>
    <t>07308</t>
  </si>
  <si>
    <t>Nova Iorque</t>
  </si>
  <si>
    <t>07456</t>
  </si>
  <si>
    <t>Olinda Nova do Maranhão</t>
  </si>
  <si>
    <t>08058</t>
  </si>
  <si>
    <t>Paulino Neves</t>
  </si>
  <si>
    <t>11029</t>
  </si>
  <si>
    <t>São João do Carú</t>
  </si>
  <si>
    <t>10278</t>
  </si>
  <si>
    <t>Santo Amaro do Maranhão</t>
  </si>
  <si>
    <t>09403</t>
  </si>
  <si>
    <t>Primeira Cruz</t>
  </si>
  <si>
    <t>10302</t>
  </si>
  <si>
    <t>Santo Antônio dos Lopes</t>
  </si>
  <si>
    <t>08405</t>
  </si>
  <si>
    <t>Peri Mirim</t>
  </si>
  <si>
    <t>11763</t>
  </si>
  <si>
    <t>Senador La Rocque</t>
  </si>
  <si>
    <t>11722</t>
  </si>
  <si>
    <t>Satubinha</t>
  </si>
  <si>
    <t>10237</t>
  </si>
  <si>
    <t>Santana do Maranhão</t>
  </si>
  <si>
    <t>09056</t>
  </si>
  <si>
    <t>Porto Rico do Maranhão</t>
  </si>
  <si>
    <t>12852</t>
  </si>
  <si>
    <t>Vila Nova dos Martírios</t>
  </si>
  <si>
    <t>09205</t>
  </si>
  <si>
    <t>Presidente Juscelino</t>
  </si>
  <si>
    <t>11532</t>
  </si>
  <si>
    <t>São Pedro da Água Branca</t>
  </si>
  <si>
    <t>09239</t>
  </si>
  <si>
    <t>Presidente Médici</t>
  </si>
  <si>
    <t>09304</t>
  </si>
  <si>
    <t>Presidente Vargas</t>
  </si>
  <si>
    <t>10906</t>
  </si>
  <si>
    <t>São Francisco do Maranhão</t>
  </si>
  <si>
    <t>09551</t>
  </si>
  <si>
    <t>Ribamar Fiquene</t>
  </si>
  <si>
    <t>09700</t>
  </si>
  <si>
    <t>Sambaíba</t>
  </si>
  <si>
    <t>09759</t>
  </si>
  <si>
    <t>Santa Filomena do Maranhão</t>
  </si>
  <si>
    <t>10856</t>
  </si>
  <si>
    <t>São Francisco do Brejão</t>
  </si>
  <si>
    <t>11052</t>
  </si>
  <si>
    <t>São João do Paraíso</t>
  </si>
  <si>
    <t>11748</t>
  </si>
  <si>
    <t>Senador Alexandre Costa</t>
  </si>
  <si>
    <t>11789</t>
  </si>
  <si>
    <t>Serrano do Maranhão</t>
  </si>
  <si>
    <t>10658</t>
  </si>
  <si>
    <t>São Domingos do Azeitão</t>
  </si>
  <si>
    <t>10807</t>
  </si>
  <si>
    <t>São Félix de Balsas</t>
  </si>
  <si>
    <t>11904</t>
  </si>
  <si>
    <t>Sucupira do Norte</t>
  </si>
  <si>
    <t>11250</t>
  </si>
  <si>
    <t>São José dos Basílios</t>
  </si>
  <si>
    <t>12001</t>
  </si>
  <si>
    <t>Tasso Fragoso</t>
  </si>
  <si>
    <t>11573</t>
  </si>
  <si>
    <t>São Pedro dos Crentes</t>
  </si>
  <si>
    <t>11631</t>
  </si>
  <si>
    <t>São Raimundo do Doca Bezerra</t>
  </si>
  <si>
    <t>11672</t>
  </si>
  <si>
    <t>São Roberto</t>
  </si>
  <si>
    <t>11953</t>
  </si>
  <si>
    <t>Sucupira do Riachão</t>
  </si>
  <si>
    <t>12274</t>
  </si>
  <si>
    <t>Tufilândia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</si>
  <si>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</si>
  <si>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</si>
  <si>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r>
      <t xml:space="preserve">DEMONSTRATIVO DA DESPESA COM PESSOAL - </t>
    </r>
    <r>
      <rPr>
        <b/>
        <sz val="6"/>
        <rFont val="Times New Roman"/>
        <family val="1"/>
      </rPr>
      <t>Versão 2016.1</t>
    </r>
  </si>
  <si>
    <t>Em Reais</t>
  </si>
  <si>
    <t>1º Sermestre de 2016</t>
  </si>
  <si>
    <t>1º Quadrimestre de 2016</t>
  </si>
  <si>
    <t>2º Sermestre de 2016</t>
  </si>
  <si>
    <t>2º Quadrimestre de 2016</t>
  </si>
  <si>
    <t>3º Quadrimestre de 2016</t>
  </si>
  <si>
    <t>Decisão PL TCE nº 15/2004</t>
  </si>
  <si>
    <t>RGF CÂMARA</t>
  </si>
  <si>
    <t>MANUEL LIMA DA SILVA</t>
  </si>
  <si>
    <t>01/01 A 31/12/2016</t>
  </si>
  <si>
    <t>250.235.003-49</t>
  </si>
  <si>
    <t>JOSÉ ADEMIR DE CARVALHO</t>
  </si>
  <si>
    <t>1075 MA</t>
  </si>
  <si>
    <t>PODER LEGISLATIVO</t>
  </si>
  <si>
    <t>CÂMARA MUNICIPAL DE  B ACABAL</t>
  </si>
  <si>
    <t>CNPJ: 05.627.716/0001-37</t>
  </si>
  <si>
    <t>MURAL DA CÂMARA E PREFEITURA MUNICIPAL</t>
  </si>
  <si>
    <t>www.camaradebacabal.ma.gov.br</t>
  </si>
  <si>
    <t>99-3621-1912</t>
  </si>
  <si>
    <t>camaradebacabal@hotmail.com</t>
  </si>
  <si>
    <t>Recursos Próprios Municipal</t>
  </si>
  <si>
    <t>jan/2016</t>
  </si>
  <si>
    <t>fev/2016</t>
  </si>
  <si>
    <t>mar/2016</t>
  </si>
  <si>
    <t>abr/2016</t>
  </si>
  <si>
    <t>mai/2016</t>
  </si>
  <si>
    <t>jun/2016</t>
  </si>
  <si>
    <t>jul/2016</t>
  </si>
  <si>
    <t>ago/2016</t>
  </si>
  <si>
    <t>dez/2016</t>
  </si>
  <si>
    <t>nov/2016</t>
  </si>
  <si>
    <t>out/2016</t>
  </si>
  <si>
    <t>set/2016</t>
  </si>
  <si>
    <t>FONTE: Sistema de Contbilidade Fiorilli, Câmara Municipal, 23/01/2017, 10horas 15m</t>
  </si>
  <si>
    <t>FONTE: Sistema de Contabilidade fiorilli, Câmara Municipal, 23/01/2017, 10horas 15m</t>
  </si>
  <si>
    <t>Av Barão  do Rio Branco, 160 Centro - Bacabal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</si>
</sst>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_(* #,##0.00_);_(* \(#,##0.00\);_(* \-??_);_(@_)"/>
    <numFmt numFmtId="168" formatCode="_(* #,##0_);_(* \(#,##0\);_(* \-??_);_(@_)"/>
    <numFmt numFmtId="169" formatCode="_-* #,##0.00_-;\-* #,##0.00_-;_-* \-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0" applyFont="1" applyBorder="1" applyAlignment="1" applyProtection="1">
      <alignment horizontal="left" vertical="center"/>
      <protection/>
    </xf>
    <xf numFmtId="0" fontId="49" fillId="0" borderId="10" xfId="50" applyFont="1" applyBorder="1" applyAlignment="1" applyProtection="1">
      <alignment horizontal="left" vertical="center" wrapText="1"/>
      <protection/>
    </xf>
    <xf numFmtId="0" fontId="68" fillId="33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Border="1" applyAlignment="1" applyProtection="1">
      <alignment horizontal="left" vertical="center" wrapText="1"/>
      <protection/>
    </xf>
    <xf numFmtId="0" fontId="0" fillId="0" borderId="11" xfId="50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 locked="0"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0" fillId="34" borderId="14" xfId="50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69" fillId="0" borderId="0" xfId="0" applyFont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0" fillId="13" borderId="0" xfId="50" applyFill="1" applyBorder="1" applyAlignment="1" applyProtection="1">
      <alignment vertical="center"/>
      <protection locked="0"/>
    </xf>
    <xf numFmtId="0" fontId="19" fillId="13" borderId="0" xfId="50" applyFont="1" applyFill="1" applyBorder="1" applyAlignment="1" applyProtection="1">
      <alignment horizontal="center" vertical="center"/>
      <protection locked="0"/>
    </xf>
    <xf numFmtId="0" fontId="0" fillId="13" borderId="17" xfId="50" applyFill="1" applyBorder="1" applyAlignment="1" applyProtection="1">
      <alignment vertical="center"/>
      <protection locked="0"/>
    </xf>
    <xf numFmtId="4" fontId="3" fillId="0" borderId="18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 wrapText="1"/>
      <protection/>
    </xf>
    <xf numFmtId="0" fontId="10" fillId="0" borderId="0" xfId="50" applyNumberFormat="1" applyFont="1" applyFill="1" applyAlignment="1" applyProtection="1">
      <alignment/>
      <protection/>
    </xf>
    <xf numFmtId="0" fontId="2" fillId="0" borderId="0" xfId="50" applyNumberFormat="1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0" fillId="0" borderId="0" xfId="50" applyProtection="1">
      <alignment/>
      <protection/>
    </xf>
    <xf numFmtId="164" fontId="3" fillId="0" borderId="0" xfId="50" applyNumberFormat="1" applyFont="1" applyFill="1" applyAlignment="1" applyProtection="1">
      <alignment horizontal="right"/>
      <protection/>
    </xf>
    <xf numFmtId="0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35" borderId="18" xfId="50" applyNumberFormat="1" applyFont="1" applyFill="1" applyBorder="1" applyAlignment="1" applyProtection="1">
      <alignment horizontal="center" vertical="top" wrapText="1"/>
      <protection/>
    </xf>
    <xf numFmtId="0" fontId="2" fillId="35" borderId="19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40" fontId="2" fillId="0" borderId="20" xfId="50" applyNumberFormat="1" applyFont="1" applyFill="1" applyBorder="1" applyAlignment="1" applyProtection="1">
      <alignment/>
      <protection/>
    </xf>
    <xf numFmtId="0" fontId="0" fillId="0" borderId="0" xfId="50" applyBorder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/>
      <protection/>
    </xf>
    <xf numFmtId="40" fontId="3" fillId="0" borderId="18" xfId="50" applyNumberFormat="1" applyFont="1" applyFill="1" applyBorder="1" applyAlignment="1" applyProtection="1">
      <alignment/>
      <protection/>
    </xf>
    <xf numFmtId="40" fontId="2" fillId="0" borderId="18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indent="1"/>
      <protection/>
    </xf>
    <xf numFmtId="0" fontId="3" fillId="0" borderId="17" xfId="50" applyNumberFormat="1" applyFont="1" applyFill="1" applyBorder="1" applyAlignment="1" applyProtection="1">
      <alignment horizontal="left" indent="1"/>
      <protection/>
    </xf>
    <xf numFmtId="0" fontId="3" fillId="0" borderId="17" xfId="50" applyNumberFormat="1" applyFont="1" applyFill="1" applyBorder="1" applyAlignment="1" applyProtection="1">
      <alignment/>
      <protection/>
    </xf>
    <xf numFmtId="40" fontId="3" fillId="0" borderId="21" xfId="50" applyNumberFormat="1" applyFont="1" applyFill="1" applyBorder="1" applyAlignment="1" applyProtection="1">
      <alignment/>
      <protection/>
    </xf>
    <xf numFmtId="40" fontId="2" fillId="0" borderId="22" xfId="50" applyNumberFormat="1" applyFont="1" applyFill="1" applyBorder="1" applyAlignment="1" applyProtection="1">
      <alignment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17" xfId="50" applyNumberFormat="1" applyFont="1" applyFill="1" applyBorder="1" applyAlignment="1" applyProtection="1">
      <alignment horizontal="center"/>
      <protection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22" xfId="50" applyNumberFormat="1" applyFont="1" applyFill="1" applyBorder="1" applyAlignment="1" applyProtection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4" fontId="2" fillId="0" borderId="24" xfId="50" applyNumberFormat="1" applyFont="1" applyFill="1" applyBorder="1" applyAlignment="1" applyProtection="1">
      <alignment horizontal="right" vertical="center"/>
      <protection/>
    </xf>
    <xf numFmtId="0" fontId="2" fillId="0" borderId="22" xfId="50" applyNumberFormat="1" applyFont="1" applyFill="1" applyBorder="1" applyAlignment="1" applyProtection="1">
      <alignment horizontal="center"/>
      <protection/>
    </xf>
    <xf numFmtId="0" fontId="3" fillId="35" borderId="23" xfId="50" applyNumberFormat="1" applyFont="1" applyFill="1" applyBorder="1" applyAlignment="1" applyProtection="1">
      <alignment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165" fontId="2" fillId="35" borderId="24" xfId="50" applyNumberFormat="1" applyFont="1" applyFill="1" applyBorder="1" applyAlignment="1" applyProtection="1">
      <alignment horizontal="right" vertical="center"/>
      <protection/>
    </xf>
    <xf numFmtId="10" fontId="2" fillId="35" borderId="22" xfId="53" applyNumberFormat="1" applyFont="1" applyFill="1" applyBorder="1" applyAlignment="1" applyProtection="1">
      <alignment horizontal="center"/>
      <protection/>
    </xf>
    <xf numFmtId="4" fontId="3" fillId="0" borderId="24" xfId="50" applyNumberFormat="1" applyFont="1" applyFill="1" applyBorder="1" applyAlignment="1" applyProtection="1">
      <alignment horizontal="right" vertical="center"/>
      <protection/>
    </xf>
    <xf numFmtId="10" fontId="2" fillId="0" borderId="22" xfId="50" applyNumberFormat="1" applyFont="1" applyFill="1" applyBorder="1" applyAlignment="1" applyProtection="1">
      <alignment horizontal="center"/>
      <protection/>
    </xf>
    <xf numFmtId="10" fontId="2" fillId="0" borderId="22" xfId="53" applyNumberFormat="1" applyFon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0" fillId="0" borderId="0" xfId="50" applyFill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4" fontId="3" fillId="13" borderId="18" xfId="0" applyNumberFormat="1" applyFont="1" applyFill="1" applyBorder="1" applyAlignment="1" applyProtection="1">
      <alignment/>
      <protection locked="0"/>
    </xf>
    <xf numFmtId="4" fontId="3" fillId="13" borderId="0" xfId="0" applyNumberFormat="1" applyFont="1" applyFill="1" applyBorder="1" applyAlignment="1" applyProtection="1">
      <alignment/>
      <protection locked="0"/>
    </xf>
    <xf numFmtId="4" fontId="3" fillId="13" borderId="16" xfId="0" applyNumberFormat="1" applyFont="1" applyFill="1" applyBorder="1" applyAlignment="1" applyProtection="1">
      <alignment/>
      <protection locked="0"/>
    </xf>
    <xf numFmtId="4" fontId="3" fillId="13" borderId="21" xfId="0" applyNumberFormat="1" applyFont="1" applyFill="1" applyBorder="1" applyAlignment="1" applyProtection="1">
      <alignment/>
      <protection locked="0"/>
    </xf>
    <xf numFmtId="4" fontId="3" fillId="13" borderId="17" xfId="0" applyNumberFormat="1" applyFont="1" applyFill="1" applyBorder="1" applyAlignment="1" applyProtection="1">
      <alignment/>
      <protection locked="0"/>
    </xf>
    <xf numFmtId="4" fontId="3" fillId="13" borderId="27" xfId="0" applyNumberFormat="1" applyFont="1" applyFill="1" applyBorder="1" applyAlignment="1" applyProtection="1">
      <alignment/>
      <protection locked="0"/>
    </xf>
    <xf numFmtId="4" fontId="3" fillId="13" borderId="18" xfId="0" applyNumberFormat="1" applyFont="1" applyFill="1" applyBorder="1" applyAlignment="1" applyProtection="1">
      <alignment vertical="center"/>
      <protection locked="0"/>
    </xf>
    <xf numFmtId="4" fontId="3" fillId="13" borderId="19" xfId="0" applyNumberFormat="1" applyFont="1" applyFill="1" applyBorder="1" applyAlignment="1" applyProtection="1">
      <alignment vertical="center"/>
      <protection locked="0"/>
    </xf>
    <xf numFmtId="4" fontId="3" fillId="1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49" fontId="12" fillId="35" borderId="20" xfId="0" applyNumberFormat="1" applyFont="1" applyFill="1" applyBorder="1" applyAlignment="1" applyProtection="1">
      <alignment horizontal="center"/>
      <protection/>
    </xf>
    <xf numFmtId="0" fontId="12" fillId="35" borderId="19" xfId="0" applyNumberFormat="1" applyFont="1" applyFill="1" applyBorder="1" applyAlignment="1" applyProtection="1">
      <alignment horizontal="center"/>
      <protection/>
    </xf>
    <xf numFmtId="49" fontId="12" fillId="35" borderId="18" xfId="0" applyNumberFormat="1" applyFont="1" applyFill="1" applyBorder="1" applyAlignment="1" applyProtection="1">
      <alignment horizontal="center"/>
      <protection/>
    </xf>
    <xf numFmtId="0" fontId="12" fillId="35" borderId="19" xfId="0" applyNumberFormat="1" applyFont="1" applyFill="1" applyBorder="1" applyAlignment="1" applyProtection="1">
      <alignment horizontal="center" vertical="top" wrapText="1"/>
      <protection/>
    </xf>
    <xf numFmtId="0" fontId="12" fillId="35" borderId="21" xfId="0" applyNumberFormat="1" applyFont="1" applyFill="1" applyBorder="1" applyAlignment="1" applyProtection="1">
      <alignment horizontal="center" vertical="top" wrapText="1"/>
      <protection/>
    </xf>
    <xf numFmtId="0" fontId="12" fillId="35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17" xfId="0" applyNumberFormat="1" applyFont="1" applyFill="1" applyBorder="1" applyAlignment="1" applyProtection="1">
      <alignment horizontal="left" inden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13" borderId="26" xfId="0" applyFont="1" applyFill="1" applyBorder="1" applyAlignment="1" applyProtection="1">
      <alignment horizontal="right" vertical="top" wrapText="1"/>
      <protection locked="0"/>
    </xf>
    <xf numFmtId="0" fontId="3" fillId="13" borderId="25" xfId="0" applyFont="1" applyFill="1" applyBorder="1" applyAlignment="1" applyProtection="1">
      <alignment horizontal="center" vertical="top" wrapText="1"/>
      <protection locked="0"/>
    </xf>
    <xf numFmtId="0" fontId="3" fillId="13" borderId="25" xfId="0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/>
      <protection locked="0"/>
    </xf>
    <xf numFmtId="43" fontId="3" fillId="13" borderId="16" xfId="64" applyFont="1" applyFill="1" applyBorder="1" applyAlignment="1" applyProtection="1">
      <alignment/>
      <protection locked="0"/>
    </xf>
    <xf numFmtId="0" fontId="2" fillId="13" borderId="30" xfId="0" applyFont="1" applyFill="1" applyBorder="1" applyAlignment="1" applyProtection="1">
      <alignment horizontal="left"/>
      <protection locked="0"/>
    </xf>
    <xf numFmtId="43" fontId="3" fillId="13" borderId="24" xfId="64" applyFont="1" applyFill="1" applyBorder="1" applyAlignment="1" applyProtection="1">
      <alignment/>
      <protection locked="0"/>
    </xf>
    <xf numFmtId="43" fontId="3" fillId="13" borderId="22" xfId="64" applyFont="1" applyFill="1" applyBorder="1" applyAlignment="1" applyProtection="1">
      <alignment/>
      <protection locked="0"/>
    </xf>
    <xf numFmtId="0" fontId="3" fillId="13" borderId="31" xfId="0" applyFont="1" applyFill="1" applyBorder="1" applyAlignment="1" applyProtection="1">
      <alignment horizontal="right" vertical="top" wrapText="1"/>
      <protection locked="0"/>
    </xf>
    <xf numFmtId="10" fontId="3" fillId="13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3" fontId="3" fillId="0" borderId="16" xfId="64" applyFont="1" applyFill="1" applyBorder="1" applyAlignment="1" applyProtection="1">
      <alignment/>
      <protection/>
    </xf>
    <xf numFmtId="43" fontId="3" fillId="0" borderId="18" xfId="64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35" borderId="30" xfId="0" applyFont="1" applyFill="1" applyBorder="1" applyAlignment="1" applyProtection="1">
      <alignment/>
      <protection/>
    </xf>
    <xf numFmtId="43" fontId="3" fillId="35" borderId="24" xfId="64" applyFont="1" applyFill="1" applyBorder="1" applyAlignment="1" applyProtection="1">
      <alignment/>
      <protection/>
    </xf>
    <xf numFmtId="43" fontId="3" fillId="35" borderId="22" xfId="64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0" fontId="3" fillId="0" borderId="24" xfId="53" applyNumberFormat="1" applyFont="1" applyFill="1" applyBorder="1" applyAlignment="1" applyProtection="1">
      <alignment/>
      <protection/>
    </xf>
    <xf numFmtId="10" fontId="3" fillId="0" borderId="22" xfId="53" applyNumberFormat="1" applyFont="1" applyFill="1" applyBorder="1" applyAlignment="1" applyProtection="1">
      <alignment/>
      <protection/>
    </xf>
    <xf numFmtId="37" fontId="3" fillId="35" borderId="23" xfId="0" applyNumberFormat="1" applyFont="1" applyFill="1" applyBorder="1" applyAlignment="1" applyProtection="1">
      <alignment/>
      <protection/>
    </xf>
    <xf numFmtId="10" fontId="3" fillId="35" borderId="24" xfId="53" applyNumberFormat="1" applyFont="1" applyFill="1" applyBorder="1" applyAlignment="1" applyProtection="1">
      <alignment/>
      <protection/>
    </xf>
    <xf numFmtId="10" fontId="3" fillId="35" borderId="22" xfId="53" applyNumberFormat="1" applyFont="1" applyFill="1" applyBorder="1" applyAlignment="1" applyProtection="1">
      <alignment/>
      <protection/>
    </xf>
    <xf numFmtId="0" fontId="70" fillId="0" borderId="23" xfId="0" applyFont="1" applyFill="1" applyBorder="1" applyAlignment="1" applyProtection="1">
      <alignment/>
      <protection/>
    </xf>
    <xf numFmtId="0" fontId="70" fillId="0" borderId="23" xfId="0" applyNumberFormat="1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justify" vertical="top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right" vertical="top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0" fontId="3" fillId="36" borderId="0" xfId="0" applyFont="1" applyFill="1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3" fillId="13" borderId="2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justify" vertical="top" wrapText="1"/>
      <protection/>
    </xf>
    <xf numFmtId="0" fontId="3" fillId="0" borderId="30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10" fontId="3" fillId="0" borderId="24" xfId="0" applyNumberFormat="1" applyFont="1" applyFill="1" applyBorder="1" applyAlignment="1" applyProtection="1">
      <alignment/>
      <protection/>
    </xf>
    <xf numFmtId="10" fontId="3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 horizontal="left"/>
      <protection locked="0"/>
    </xf>
    <xf numFmtId="4" fontId="3" fillId="37" borderId="16" xfId="0" applyNumberFormat="1" applyFont="1" applyFill="1" applyBorder="1" applyAlignment="1" applyProtection="1">
      <alignment/>
      <protection locked="0"/>
    </xf>
    <xf numFmtId="4" fontId="3" fillId="37" borderId="18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/>
      <protection locked="0"/>
    </xf>
    <xf numFmtId="37" fontId="3" fillId="37" borderId="21" xfId="0" applyNumberFormat="1" applyFont="1" applyFill="1" applyBorder="1" applyAlignment="1" applyProtection="1">
      <alignment/>
      <protection locked="0"/>
    </xf>
    <xf numFmtId="0" fontId="3" fillId="37" borderId="3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1" fillId="35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1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0" fontId="3" fillId="38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17" xfId="0" applyNumberFormat="1" applyFont="1" applyBorder="1" applyAlignment="1" applyProtection="1">
      <alignment horizontal="right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43" fontId="2" fillId="0" borderId="22" xfId="64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43" fontId="2" fillId="35" borderId="22" xfId="64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0" fontId="2" fillId="0" borderId="22" xfId="0" applyFont="1" applyFill="1" applyBorder="1" applyAlignment="1" applyProtection="1">
      <alignment horizontal="left" wrapText="1"/>
      <protection/>
    </xf>
    <xf numFmtId="0" fontId="11" fillId="37" borderId="28" xfId="0" applyFont="1" applyFill="1" applyBorder="1" applyAlignment="1" applyProtection="1">
      <alignment horizontal="left" vertical="center"/>
      <protection locked="0"/>
    </xf>
    <xf numFmtId="43" fontId="2" fillId="37" borderId="0" xfId="64" applyFont="1" applyFill="1" applyBorder="1" applyAlignment="1" applyProtection="1">
      <alignment horizontal="center" vertical="center" wrapText="1"/>
      <protection locked="0"/>
    </xf>
    <xf numFmtId="43" fontId="14" fillId="37" borderId="18" xfId="64" applyFont="1" applyFill="1" applyBorder="1" applyAlignment="1" applyProtection="1">
      <alignment horizontal="center" wrapText="1"/>
      <protection locked="0"/>
    </xf>
    <xf numFmtId="43" fontId="2" fillId="37" borderId="0" xfId="64" applyFont="1" applyFill="1" applyBorder="1" applyAlignment="1" applyProtection="1">
      <alignment horizontal="center"/>
      <protection locked="0"/>
    </xf>
    <xf numFmtId="43" fontId="3" fillId="37" borderId="18" xfId="64" applyFont="1" applyFill="1" applyBorder="1" applyAlignment="1" applyProtection="1">
      <alignment horizontal="right" vertical="top" wrapText="1"/>
      <protection locked="0"/>
    </xf>
    <xf numFmtId="0" fontId="11" fillId="37" borderId="19" xfId="0" applyFont="1" applyFill="1" applyBorder="1" applyAlignment="1" applyProtection="1">
      <alignment horizontal="left" vertical="center"/>
      <protection locked="0"/>
    </xf>
    <xf numFmtId="0" fontId="11" fillId="37" borderId="29" xfId="0" applyFont="1" applyFill="1" applyBorder="1" applyAlignment="1" applyProtection="1">
      <alignment horizontal="left" vertical="center"/>
      <protection locked="0"/>
    </xf>
    <xf numFmtId="43" fontId="2" fillId="37" borderId="19" xfId="64" applyFont="1" applyFill="1" applyBorder="1" applyAlignment="1" applyProtection="1">
      <alignment horizontal="right" wrapText="1"/>
      <protection locked="0"/>
    </xf>
    <xf numFmtId="43" fontId="2" fillId="37" borderId="18" xfId="64" applyFont="1" applyFill="1" applyBorder="1" applyAlignment="1" applyProtection="1">
      <alignment horizontal="right" wrapText="1"/>
      <protection locked="0"/>
    </xf>
    <xf numFmtId="43" fontId="2" fillId="37" borderId="0" xfId="64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43" fontId="2" fillId="13" borderId="22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/>
      <protection locked="0"/>
    </xf>
    <xf numFmtId="43" fontId="3" fillId="13" borderId="22" xfId="64" applyFont="1" applyFill="1" applyBorder="1" applyAlignment="1" applyProtection="1">
      <alignment horizontal="right" vertical="top" wrapText="1"/>
      <protection locked="0"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43" fontId="3" fillId="13" borderId="32" xfId="64" applyFont="1" applyFill="1" applyBorder="1" applyAlignment="1" applyProtection="1">
      <alignment/>
      <protection locked="0"/>
    </xf>
    <xf numFmtId="43" fontId="3" fillId="13" borderId="35" xfId="64" applyFont="1" applyFill="1" applyBorder="1" applyAlignment="1" applyProtection="1">
      <alignment/>
      <protection locked="0"/>
    </xf>
    <xf numFmtId="43" fontId="3" fillId="39" borderId="32" xfId="64" applyFont="1" applyFill="1" applyBorder="1" applyAlignment="1" applyProtection="1">
      <alignment/>
      <protection locked="0"/>
    </xf>
    <xf numFmtId="43" fontId="3" fillId="13" borderId="36" xfId="64" applyFont="1" applyFill="1" applyBorder="1" applyAlignment="1" applyProtection="1">
      <alignment horizontal="center"/>
      <protection locked="0"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22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37" borderId="18" xfId="0" applyNumberFormat="1" applyFont="1" applyFill="1" applyBorder="1" applyAlignment="1" applyProtection="1">
      <alignment/>
      <protection locked="0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2" xfId="51" applyFont="1" applyFill="1" applyBorder="1" applyAlignment="1">
      <alignment horizontal="center" vertical="center" wrapText="1"/>
      <protection/>
    </xf>
    <xf numFmtId="0" fontId="25" fillId="40" borderId="22" xfId="51" applyFont="1" applyFill="1" applyBorder="1" applyAlignment="1">
      <alignment horizontal="center" vertical="center"/>
      <protection/>
    </xf>
    <xf numFmtId="0" fontId="25" fillId="40" borderId="22" xfId="51" applyFont="1" applyFill="1" applyBorder="1" applyAlignment="1">
      <alignment vertical="center"/>
      <protection/>
    </xf>
    <xf numFmtId="3" fontId="25" fillId="40" borderId="22" xfId="51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5" fillId="41" borderId="22" xfId="51" applyFont="1" applyFill="1" applyBorder="1" applyAlignment="1">
      <alignment horizontal="center" vertical="center"/>
      <protection/>
    </xf>
    <xf numFmtId="0" fontId="25" fillId="41" borderId="22" xfId="51" applyFont="1" applyFill="1" applyBorder="1" applyAlignment="1">
      <alignment vertical="center"/>
      <protection/>
    </xf>
    <xf numFmtId="3" fontId="25" fillId="41" borderId="22" xfId="51" applyNumberFormat="1" applyFont="1" applyFill="1" applyBorder="1" applyAlignment="1">
      <alignment horizontal="right" vertical="center"/>
      <protection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7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/>
      <protection/>
    </xf>
    <xf numFmtId="49" fontId="3" fillId="36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43" fontId="3" fillId="0" borderId="15" xfId="64" applyFont="1" applyFill="1" applyBorder="1" applyAlignment="1" applyProtection="1">
      <alignment/>
      <protection/>
    </xf>
    <xf numFmtId="43" fontId="3" fillId="0" borderId="20" xfId="64" applyFont="1" applyFill="1" applyBorder="1" applyAlignment="1" applyProtection="1">
      <alignment/>
      <protection/>
    </xf>
    <xf numFmtId="43" fontId="3" fillId="13" borderId="15" xfId="64" applyFont="1" applyFill="1" applyBorder="1" applyAlignment="1" applyProtection="1">
      <alignment/>
      <protection locked="0"/>
    </xf>
    <xf numFmtId="43" fontId="3" fillId="13" borderId="20" xfId="64" applyFont="1" applyFill="1" applyBorder="1" applyAlignment="1" applyProtection="1">
      <alignment/>
      <protection locked="0"/>
    </xf>
    <xf numFmtId="43" fontId="3" fillId="13" borderId="27" xfId="64" applyFont="1" applyFill="1" applyBorder="1" applyAlignment="1" applyProtection="1">
      <alignment/>
      <protection locked="0"/>
    </xf>
    <xf numFmtId="43" fontId="3" fillId="13" borderId="21" xfId="64" applyFont="1" applyFill="1" applyBorder="1" applyAlignment="1" applyProtection="1">
      <alignment/>
      <protection locked="0"/>
    </xf>
    <xf numFmtId="43" fontId="3" fillId="0" borderId="15" xfId="64" applyFont="1" applyBorder="1" applyAlignment="1" applyProtection="1">
      <alignment horizontal="right" vertical="top" wrapText="1"/>
      <protection/>
    </xf>
    <xf numFmtId="43" fontId="3" fillId="0" borderId="20" xfId="64" applyFont="1" applyBorder="1" applyAlignment="1" applyProtection="1">
      <alignment horizontal="right" vertical="top" wrapText="1"/>
      <protection/>
    </xf>
    <xf numFmtId="43" fontId="3" fillId="0" borderId="16" xfId="64" applyFont="1" applyBorder="1" applyAlignment="1" applyProtection="1">
      <alignment horizontal="right" vertical="top" wrapText="1"/>
      <protection/>
    </xf>
    <xf numFmtId="43" fontId="3" fillId="0" borderId="18" xfId="64" applyFont="1" applyBorder="1" applyAlignment="1" applyProtection="1">
      <alignment horizontal="right" vertical="top" wrapText="1"/>
      <protection/>
    </xf>
    <xf numFmtId="43" fontId="3" fillId="13" borderId="16" xfId="64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 horizontal="right"/>
      <protection locked="0"/>
    </xf>
    <xf numFmtId="43" fontId="3" fillId="13" borderId="27" xfId="64" applyFont="1" applyFill="1" applyBorder="1" applyAlignment="1" applyProtection="1">
      <alignment horizontal="right" vertical="top" wrapText="1"/>
      <protection locked="0"/>
    </xf>
    <xf numFmtId="43" fontId="3" fillId="13" borderId="21" xfId="64" applyFont="1" applyFill="1" applyBorder="1" applyAlignment="1" applyProtection="1">
      <alignment horizontal="right"/>
      <protection locked="0"/>
    </xf>
    <xf numFmtId="43" fontId="3" fillId="0" borderId="18" xfId="64" applyFont="1" applyFill="1" applyBorder="1" applyAlignment="1" applyProtection="1">
      <alignment horizontal="right" vertical="top" wrapText="1"/>
      <protection/>
    </xf>
    <xf numFmtId="43" fontId="3" fillId="13" borderId="21" xfId="64" applyFont="1" applyFill="1" applyBorder="1" applyAlignment="1" applyProtection="1">
      <alignment horizontal="right" vertical="top" wrapText="1"/>
      <protection locked="0"/>
    </xf>
    <xf numFmtId="43" fontId="3" fillId="13" borderId="22" xfId="64" applyFont="1" applyFill="1" applyBorder="1" applyAlignment="1" applyProtection="1">
      <alignment horizontal="center" vertical="top" wrapText="1"/>
      <protection locked="0"/>
    </xf>
    <xf numFmtId="43" fontId="3" fillId="0" borderId="22" xfId="64" applyFont="1" applyBorder="1" applyAlignment="1" applyProtection="1">
      <alignment horizontal="center" vertical="top" wrapText="1"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14" fontId="0" fillId="13" borderId="0" xfId="5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50" applyFont="1" applyBorder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left"/>
      <protection/>
    </xf>
    <xf numFmtId="0" fontId="2" fillId="0" borderId="0" xfId="50" applyNumberFormat="1" applyFont="1" applyFill="1" applyAlignment="1" applyProtection="1">
      <alignment horizontal="left"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30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/>
    </xf>
    <xf numFmtId="0" fontId="2" fillId="35" borderId="15" xfId="50" applyNumberFormat="1" applyFont="1" applyFill="1" applyBorder="1" applyAlignment="1" applyProtection="1">
      <alignment horizontal="center"/>
      <protection/>
    </xf>
    <xf numFmtId="0" fontId="2" fillId="35" borderId="28" xfId="50" applyNumberFormat="1" applyFont="1" applyFill="1" applyBorder="1" applyAlignment="1" applyProtection="1">
      <alignment horizontal="center"/>
      <protection/>
    </xf>
    <xf numFmtId="0" fontId="2" fillId="35" borderId="27" xfId="50" applyNumberFormat="1" applyFont="1" applyFill="1" applyBorder="1" applyAlignment="1" applyProtection="1">
      <alignment horizontal="center"/>
      <protection/>
    </xf>
    <xf numFmtId="0" fontId="2" fillId="35" borderId="29" xfId="50" applyNumberFormat="1" applyFont="1" applyFill="1" applyBorder="1" applyAlignment="1" applyProtection="1">
      <alignment horizontal="center"/>
      <protection/>
    </xf>
    <xf numFmtId="0" fontId="2" fillId="35" borderId="12" xfId="50" applyNumberFormat="1" applyFont="1" applyFill="1" applyBorder="1" applyAlignment="1" applyProtection="1">
      <alignment horizontal="center" vertical="center"/>
      <protection/>
    </xf>
    <xf numFmtId="0" fontId="2" fillId="35" borderId="28" xfId="50" applyNumberFormat="1" applyFont="1" applyFill="1" applyBorder="1" applyAlignment="1" applyProtection="1">
      <alignment horizontal="center" vertical="center"/>
      <protection/>
    </xf>
    <xf numFmtId="0" fontId="2" fillId="35" borderId="0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/>
      <protection/>
    </xf>
    <xf numFmtId="0" fontId="2" fillId="35" borderId="17" xfId="50" applyNumberFormat="1" applyFont="1" applyFill="1" applyBorder="1" applyAlignment="1" applyProtection="1">
      <alignment horizontal="center" vertical="center"/>
      <protection/>
    </xf>
    <xf numFmtId="0" fontId="2" fillId="35" borderId="29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/>
      <protection/>
    </xf>
    <xf numFmtId="0" fontId="2" fillId="35" borderId="18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 wrapText="1"/>
      <protection/>
    </xf>
    <xf numFmtId="0" fontId="2" fillId="35" borderId="18" xfId="5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10" fillId="0" borderId="40" xfId="0" applyFont="1" applyBorder="1" applyAlignment="1" applyProtection="1">
      <alignment horizontal="center" vertical="top" wrapText="1"/>
      <protection/>
    </xf>
    <xf numFmtId="0" fontId="6" fillId="36" borderId="41" xfId="0" applyFont="1" applyFill="1" applyBorder="1" applyAlignment="1" applyProtection="1">
      <alignment horizontal="center" wrapText="1"/>
      <protection/>
    </xf>
    <xf numFmtId="0" fontId="6" fillId="36" borderId="31" xfId="0" applyFont="1" applyFill="1" applyBorder="1" applyAlignment="1" applyProtection="1">
      <alignment horizontal="center" wrapText="1"/>
      <protection/>
    </xf>
    <xf numFmtId="0" fontId="3" fillId="13" borderId="41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13" borderId="42" xfId="0" applyFont="1" applyFill="1" applyBorder="1" applyAlignment="1" applyProtection="1">
      <alignment horizontal="center" vertical="top" wrapText="1"/>
      <protection locked="0"/>
    </xf>
    <xf numFmtId="0" fontId="10" fillId="0" borderId="17" xfId="50" applyNumberFormat="1" applyFont="1" applyFill="1" applyBorder="1" applyAlignment="1" applyProtection="1">
      <alignment horizontal="center"/>
      <protection/>
    </xf>
    <xf numFmtId="0" fontId="23" fillId="42" borderId="0" xfId="0" applyFont="1" applyFill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justify" vertical="top" wrapText="1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/>
      <protection/>
    </xf>
    <xf numFmtId="49" fontId="12" fillId="13" borderId="20" xfId="0" applyNumberFormat="1" applyFont="1" applyFill="1" applyBorder="1" applyAlignment="1" applyProtection="1">
      <alignment horizontal="center" vertical="center"/>
      <protection locked="0"/>
    </xf>
    <xf numFmtId="0" fontId="13" fillId="13" borderId="18" xfId="0" applyFont="1" applyFill="1" applyBorder="1" applyAlignment="1" applyProtection="1">
      <alignment horizontal="center" vertical="center"/>
      <protection locked="0"/>
    </xf>
    <xf numFmtId="0" fontId="13" fillId="13" borderId="21" xfId="0" applyFont="1" applyFill="1" applyBorder="1" applyAlignment="1" applyProtection="1">
      <alignment horizontal="center" vertical="center"/>
      <protection locked="0"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30" xfId="5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12" fillId="35" borderId="15" xfId="0" applyNumberFormat="1" applyFont="1" applyFill="1" applyBorder="1" applyAlignment="1" applyProtection="1">
      <alignment horizontal="center"/>
      <protection/>
    </xf>
    <xf numFmtId="0" fontId="12" fillId="35" borderId="12" xfId="0" applyNumberFormat="1" applyFont="1" applyFill="1" applyBorder="1" applyAlignment="1" applyProtection="1">
      <alignment horizontal="center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17" xfId="0" applyNumberFormat="1" applyFont="1" applyFill="1" applyBorder="1" applyAlignment="1" applyProtection="1">
      <alignment horizontal="center"/>
      <protection/>
    </xf>
    <xf numFmtId="0" fontId="12" fillId="35" borderId="29" xfId="0" applyNumberFormat="1" applyFont="1" applyFill="1" applyBorder="1" applyAlignment="1" applyProtection="1">
      <alignment horizontal="center"/>
      <protection/>
    </xf>
    <xf numFmtId="0" fontId="12" fillId="35" borderId="24" xfId="0" applyNumberFormat="1" applyFont="1" applyFill="1" applyBorder="1" applyAlignment="1" applyProtection="1">
      <alignment horizontal="center"/>
      <protection/>
    </xf>
    <xf numFmtId="0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4" fontId="2" fillId="35" borderId="24" xfId="50" applyNumberFormat="1" applyFont="1" applyFill="1" applyBorder="1" applyAlignment="1" applyProtection="1">
      <alignment horizontal="center"/>
      <protection/>
    </xf>
    <xf numFmtId="4" fontId="2" fillId="35" borderId="23" xfId="50" applyNumberFormat="1" applyFont="1" applyFill="1" applyBorder="1" applyAlignment="1" applyProtection="1">
      <alignment horizontal="center"/>
      <protection/>
    </xf>
    <xf numFmtId="4" fontId="2" fillId="35" borderId="30" xfId="50" applyNumberFormat="1" applyFont="1" applyFill="1" applyBorder="1" applyAlignment="1" applyProtection="1">
      <alignment horizontal="center"/>
      <protection/>
    </xf>
    <xf numFmtId="4" fontId="2" fillId="13" borderId="24" xfId="50" applyNumberFormat="1" applyFont="1" applyFill="1" applyBorder="1" applyAlignment="1" applyProtection="1">
      <alignment horizontal="center"/>
      <protection locked="0"/>
    </xf>
    <xf numFmtId="4" fontId="2" fillId="13" borderId="23" xfId="50" applyNumberFormat="1" applyFont="1" applyFill="1" applyBorder="1" applyAlignment="1" applyProtection="1">
      <alignment horizontal="center"/>
      <protection locked="0"/>
    </xf>
    <xf numFmtId="4" fontId="2" fillId="13" borderId="30" xfId="50" applyNumberFormat="1" applyFont="1" applyFill="1" applyBorder="1" applyAlignment="1" applyProtection="1">
      <alignment horizontal="center"/>
      <protection locked="0"/>
    </xf>
    <xf numFmtId="4" fontId="2" fillId="0" borderId="24" xfId="50" applyNumberFormat="1" applyFont="1" applyFill="1" applyBorder="1" applyAlignment="1" applyProtection="1">
      <alignment horizontal="center"/>
      <protection/>
    </xf>
    <xf numFmtId="4" fontId="2" fillId="0" borderId="23" xfId="50" applyNumberFormat="1" applyFont="1" applyFill="1" applyBorder="1" applyAlignment="1" applyProtection="1">
      <alignment horizontal="center"/>
      <protection/>
    </xf>
    <xf numFmtId="4" fontId="2" fillId="0" borderId="30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 quotePrefix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0" fontId="2" fillId="0" borderId="30" xfId="50" applyNumberFormat="1" applyFont="1" applyFill="1" applyBorder="1" applyAlignment="1" applyProtection="1">
      <alignment horizontal="center"/>
      <protection/>
    </xf>
    <xf numFmtId="10" fontId="2" fillId="0" borderId="24" xfId="50" applyNumberFormat="1" applyFont="1" applyFill="1" applyBorder="1" applyAlignment="1" applyProtection="1">
      <alignment horizontal="center"/>
      <protection/>
    </xf>
    <xf numFmtId="10" fontId="2" fillId="0" borderId="23" xfId="50" applyNumberFormat="1" applyFont="1" applyFill="1" applyBorder="1" applyAlignment="1" applyProtection="1">
      <alignment horizontal="center"/>
      <protection/>
    </xf>
    <xf numFmtId="10" fontId="2" fillId="0" borderId="30" xfId="50" applyNumberFormat="1" applyFont="1" applyFill="1" applyBorder="1" applyAlignment="1" applyProtection="1">
      <alignment horizontal="center"/>
      <protection/>
    </xf>
    <xf numFmtId="10" fontId="2" fillId="35" borderId="24" xfId="53" applyNumberFormat="1" applyFont="1" applyFill="1" applyBorder="1" applyAlignment="1" applyProtection="1">
      <alignment horizontal="center"/>
      <protection/>
    </xf>
    <xf numFmtId="10" fontId="2" fillId="35" borderId="23" xfId="53" applyNumberFormat="1" applyFont="1" applyFill="1" applyBorder="1" applyAlignment="1" applyProtection="1">
      <alignment horizontal="center"/>
      <protection/>
    </xf>
    <xf numFmtId="10" fontId="2" fillId="35" borderId="30" xfId="53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wrapText="1"/>
      <protection/>
    </xf>
    <xf numFmtId="0" fontId="2" fillId="35" borderId="21" xfId="0" applyFont="1" applyFill="1" applyBorder="1" applyAlignment="1" applyProtection="1">
      <alignment horizontal="center" wrapText="1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center" vertical="top" wrapText="1"/>
      <protection/>
    </xf>
    <xf numFmtId="0" fontId="2" fillId="35" borderId="31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10" fontId="3" fillId="13" borderId="24" xfId="0" applyNumberFormat="1" applyFont="1" applyFill="1" applyBorder="1" applyAlignment="1" applyProtection="1">
      <alignment/>
      <protection locked="0"/>
    </xf>
    <xf numFmtId="10" fontId="3" fillId="13" borderId="23" xfId="0" applyNumberFormat="1" applyFont="1" applyFill="1" applyBorder="1" applyAlignment="1" applyProtection="1">
      <alignment/>
      <protection locked="0"/>
    </xf>
    <xf numFmtId="10" fontId="3" fillId="13" borderId="30" xfId="0" applyNumberFormat="1" applyFont="1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30" xfId="0" applyFill="1" applyBorder="1" applyAlignment="1" applyProtection="1">
      <alignment/>
      <protection locked="0"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30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/>
      <protection/>
    </xf>
    <xf numFmtId="0" fontId="3" fillId="13" borderId="17" xfId="0" applyFont="1" applyFill="1" applyBorder="1" applyAlignment="1" applyProtection="1">
      <alignment horizontal="left" wrapText="1"/>
      <protection locked="0"/>
    </xf>
    <xf numFmtId="0" fontId="3" fillId="13" borderId="29" xfId="0" applyFont="1" applyFill="1" applyBorder="1" applyAlignment="1" applyProtection="1">
      <alignment horizontal="left" wrapText="1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38" borderId="17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0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4" fontId="3" fillId="0" borderId="24" xfId="64" applyNumberFormat="1" applyFont="1" applyFill="1" applyBorder="1" applyAlignment="1" applyProtection="1">
      <alignment horizontal="center"/>
      <protection/>
    </xf>
    <xf numFmtId="0" fontId="3" fillId="0" borderId="30" xfId="64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44" xfId="0" applyNumberFormat="1" applyFont="1" applyFill="1" applyBorder="1" applyAlignment="1" applyProtection="1">
      <alignment horizontal="left"/>
      <protection locked="0"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25" fillId="0" borderId="22" xfId="51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ESTIMATIVAS MUNICIPAIS 201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0"/>
  <sheetViews>
    <sheetView zoomScalePageLayoutView="0" workbookViewId="0" topLeftCell="A10">
      <selection activeCell="B17" sqref="B17"/>
    </sheetView>
  </sheetViews>
  <sheetFormatPr defaultColWidth="9.140625" defaultRowHeight="12.75"/>
  <cols>
    <col min="1" max="1" width="73.00390625" style="1" customWidth="1"/>
    <col min="2" max="2" width="58.00390625" style="1" customWidth="1"/>
    <col min="3" max="3" width="2.8515625" style="1" customWidth="1"/>
    <col min="4" max="16384" width="9.140625" style="1" customWidth="1"/>
  </cols>
  <sheetData>
    <row r="1" spans="1:2" ht="18.75">
      <c r="A1" s="290" t="s">
        <v>793</v>
      </c>
      <c r="B1" s="290"/>
    </row>
    <row r="2" spans="1:8" ht="18.75" customHeight="1">
      <c r="A2" s="290" t="s">
        <v>794</v>
      </c>
      <c r="B2" s="290"/>
      <c r="E2" s="287" t="s">
        <v>787</v>
      </c>
      <c r="F2" s="287"/>
      <c r="G2" s="287"/>
      <c r="H2" s="287"/>
    </row>
    <row r="3" spans="1:8" ht="18.75" customHeight="1">
      <c r="A3" s="290" t="s">
        <v>795</v>
      </c>
      <c r="B3" s="290"/>
      <c r="E3" s="287"/>
      <c r="F3" s="287"/>
      <c r="G3" s="287"/>
      <c r="H3" s="287"/>
    </row>
    <row r="4" spans="1:17" s="3" customFormat="1" ht="18.75" customHeight="1">
      <c r="A4" s="291" t="s">
        <v>0</v>
      </c>
      <c r="B4" s="291"/>
      <c r="C4" s="2"/>
      <c r="D4" s="2"/>
      <c r="E4" s="287"/>
      <c r="F4" s="287"/>
      <c r="G4" s="287"/>
      <c r="H4" s="287"/>
      <c r="I4" s="2"/>
      <c r="K4" s="285"/>
      <c r="L4" s="285"/>
      <c r="M4" s="285"/>
      <c r="N4" s="285"/>
      <c r="O4" s="285"/>
      <c r="P4" s="285"/>
      <c r="Q4" s="285"/>
    </row>
    <row r="5" spans="1:17" ht="18.75" customHeight="1">
      <c r="A5" s="290" t="s">
        <v>785</v>
      </c>
      <c r="B5" s="290"/>
      <c r="E5" s="287"/>
      <c r="F5" s="287"/>
      <c r="G5" s="287"/>
      <c r="H5" s="287"/>
      <c r="K5" s="14"/>
      <c r="L5" s="14" t="s">
        <v>233</v>
      </c>
      <c r="M5" s="14"/>
      <c r="N5" s="14"/>
      <c r="O5" s="14"/>
      <c r="P5" s="14"/>
      <c r="Q5" s="14"/>
    </row>
    <row r="6" spans="1:17" ht="22.5" customHeight="1">
      <c r="A6" s="292" t="s">
        <v>778</v>
      </c>
      <c r="B6" s="292"/>
      <c r="E6" s="12"/>
      <c r="F6" s="12"/>
      <c r="G6" s="12"/>
      <c r="H6" s="12"/>
      <c r="K6" s="14"/>
      <c r="L6" s="14" t="s">
        <v>781</v>
      </c>
      <c r="M6" s="14"/>
      <c r="N6" s="14"/>
      <c r="O6" s="14">
        <f>IF(A$5=L6,1,0)</f>
        <v>0</v>
      </c>
      <c r="P6" s="14"/>
      <c r="Q6" s="14"/>
    </row>
    <row r="7" spans="1:17" ht="23.25" customHeight="1">
      <c r="A7" s="289">
        <f>IF(B19="","Por favor, informe o endereço eletrônico do Portal da Transparência.","")</f>
      </c>
      <c r="B7" s="289"/>
      <c r="E7" s="288">
        <v>2016</v>
      </c>
      <c r="F7" s="288"/>
      <c r="G7" s="288"/>
      <c r="H7" s="288"/>
      <c r="K7" s="14"/>
      <c r="L7" s="14" t="s">
        <v>783</v>
      </c>
      <c r="M7" s="14"/>
      <c r="N7" s="14"/>
      <c r="O7" s="14">
        <f>IF($A$5=$L7,1,0)</f>
        <v>0</v>
      </c>
      <c r="P7" s="14">
        <f>IF($A$5=$L7,1,0)</f>
        <v>0</v>
      </c>
      <c r="Q7" s="14"/>
    </row>
    <row r="8" spans="1:17" ht="18">
      <c r="A8" s="10" t="s">
        <v>279</v>
      </c>
      <c r="B8" s="11"/>
      <c r="E8" s="288"/>
      <c r="F8" s="288"/>
      <c r="G8" s="288"/>
      <c r="H8" s="288"/>
      <c r="K8" s="14"/>
      <c r="L8" s="14" t="s">
        <v>782</v>
      </c>
      <c r="M8" s="14"/>
      <c r="N8" s="14"/>
      <c r="O8" s="14">
        <f>IF(A$5=L8,1,0)</f>
        <v>0</v>
      </c>
      <c r="P8" s="14"/>
      <c r="Q8" s="14"/>
    </row>
    <row r="9" spans="1:17" ht="12.75" customHeight="1">
      <c r="A9" s="4" t="s">
        <v>280</v>
      </c>
      <c r="B9" s="17" t="s">
        <v>788</v>
      </c>
      <c r="C9" s="14">
        <f>IF(B9="",1,0)</f>
        <v>0</v>
      </c>
      <c r="E9" s="288"/>
      <c r="F9" s="288"/>
      <c r="G9" s="288"/>
      <c r="H9" s="288"/>
      <c r="K9" s="14"/>
      <c r="L9" s="14" t="s">
        <v>784</v>
      </c>
      <c r="M9" s="14"/>
      <c r="N9" s="14"/>
      <c r="O9" s="14">
        <f>IF(A$5=L9,1,0)</f>
        <v>0</v>
      </c>
      <c r="P9" s="14"/>
      <c r="Q9" s="14"/>
    </row>
    <row r="10" spans="1:17" ht="12.75" customHeight="1">
      <c r="A10" s="4" t="s">
        <v>281</v>
      </c>
      <c r="B10" s="17" t="s">
        <v>789</v>
      </c>
      <c r="C10" s="14">
        <f aca="true" t="shared" si="0" ref="C10:C22">IF(B10="",1,0)</f>
        <v>0</v>
      </c>
      <c r="E10" s="288"/>
      <c r="F10" s="288"/>
      <c r="G10" s="288"/>
      <c r="H10" s="288"/>
      <c r="K10" s="14"/>
      <c r="L10" s="14" t="s">
        <v>785</v>
      </c>
      <c r="M10" s="14"/>
      <c r="N10" s="14"/>
      <c r="O10" s="14">
        <f>IF(A$5=L10,1,0)</f>
        <v>1</v>
      </c>
      <c r="P10" s="14">
        <f>IF($A$5=$L10,1,0)</f>
        <v>1</v>
      </c>
      <c r="Q10" s="14"/>
    </row>
    <row r="11" spans="1:17" ht="12.75" customHeight="1">
      <c r="A11" s="4" t="s">
        <v>282</v>
      </c>
      <c r="B11" s="17" t="s">
        <v>790</v>
      </c>
      <c r="C11" s="14">
        <f t="shared" si="0"/>
        <v>0</v>
      </c>
      <c r="E11" s="288"/>
      <c r="F11" s="288"/>
      <c r="G11" s="288"/>
      <c r="H11" s="288"/>
      <c r="K11" s="14"/>
      <c r="L11" s="14"/>
      <c r="M11" s="14"/>
      <c r="N11" s="14"/>
      <c r="O11" s="14">
        <f>SUM(O6:O10)</f>
        <v>1</v>
      </c>
      <c r="P11" s="14">
        <f>SUM(P6:P10)</f>
        <v>1</v>
      </c>
      <c r="Q11" s="14"/>
    </row>
    <row r="12" spans="1:8" ht="12.75" customHeight="1">
      <c r="A12" s="4" t="s">
        <v>283</v>
      </c>
      <c r="B12" s="17" t="s">
        <v>791</v>
      </c>
      <c r="C12" s="14">
        <f t="shared" si="0"/>
        <v>0</v>
      </c>
      <c r="E12" s="288"/>
      <c r="F12" s="288"/>
      <c r="G12" s="288"/>
      <c r="H12" s="288"/>
    </row>
    <row r="13" spans="1:8" ht="12.75" customHeight="1">
      <c r="A13" s="4" t="s">
        <v>284</v>
      </c>
      <c r="B13" s="17" t="s">
        <v>792</v>
      </c>
      <c r="C13" s="14">
        <f t="shared" si="0"/>
        <v>0</v>
      </c>
      <c r="E13" s="288"/>
      <c r="F13" s="288"/>
      <c r="G13" s="288"/>
      <c r="H13" s="288"/>
    </row>
    <row r="14" spans="1:8" ht="18">
      <c r="A14" s="10" t="s">
        <v>285</v>
      </c>
      <c r="B14" s="11"/>
      <c r="C14" s="14"/>
      <c r="E14" s="288"/>
      <c r="F14" s="288"/>
      <c r="G14" s="288"/>
      <c r="H14" s="288"/>
    </row>
    <row r="15" spans="1:8" ht="12.75" customHeight="1">
      <c r="A15" s="4" t="s">
        <v>286</v>
      </c>
      <c r="B15" s="17" t="s">
        <v>796</v>
      </c>
      <c r="C15" s="14">
        <f t="shared" si="0"/>
        <v>0</v>
      </c>
      <c r="E15" s="13"/>
      <c r="F15" s="13"/>
      <c r="G15" s="13"/>
      <c r="H15" s="13"/>
    </row>
    <row r="16" spans="1:8" ht="15" customHeight="1">
      <c r="A16" s="5" t="s">
        <v>287</v>
      </c>
      <c r="B16" s="286">
        <v>42758</v>
      </c>
      <c r="C16" s="14">
        <f t="shared" si="0"/>
        <v>0</v>
      </c>
      <c r="E16" s="13"/>
      <c r="F16" s="13"/>
      <c r="G16" s="13"/>
      <c r="H16" s="13"/>
    </row>
    <row r="17" spans="1:3" ht="12.75">
      <c r="A17" s="4" t="s">
        <v>288</v>
      </c>
      <c r="B17" s="286">
        <v>42763</v>
      </c>
      <c r="C17" s="14">
        <f t="shared" si="0"/>
        <v>0</v>
      </c>
    </row>
    <row r="18" spans="1:3" ht="18">
      <c r="A18" s="10" t="s">
        <v>289</v>
      </c>
      <c r="B18" s="11"/>
      <c r="C18" s="14"/>
    </row>
    <row r="19" spans="1:3" ht="18">
      <c r="A19" s="6" t="s">
        <v>290</v>
      </c>
      <c r="B19" s="18" t="s">
        <v>797</v>
      </c>
      <c r="C19" s="14">
        <f t="shared" si="0"/>
        <v>0</v>
      </c>
    </row>
    <row r="20" spans="1:3" ht="12.75">
      <c r="A20" s="4" t="s">
        <v>305</v>
      </c>
      <c r="B20" s="17" t="s">
        <v>815</v>
      </c>
      <c r="C20" s="14">
        <f t="shared" si="0"/>
        <v>0</v>
      </c>
    </row>
    <row r="21" spans="1:3" ht="12.75">
      <c r="A21" s="7" t="s">
        <v>291</v>
      </c>
      <c r="B21" s="17" t="s">
        <v>798</v>
      </c>
      <c r="C21" s="14">
        <f t="shared" si="0"/>
        <v>0</v>
      </c>
    </row>
    <row r="22" spans="1:3" ht="12.75">
      <c r="A22" s="8" t="s">
        <v>292</v>
      </c>
      <c r="B22" s="19" t="s">
        <v>799</v>
      </c>
      <c r="C22" s="14">
        <f t="shared" si="0"/>
        <v>0</v>
      </c>
    </row>
    <row r="23" ht="12.75">
      <c r="C23" s="14">
        <f>MAX(C9:C22)</f>
        <v>0</v>
      </c>
    </row>
    <row r="1000" ht="12.75">
      <c r="A1000" s="14" t="s">
        <v>330</v>
      </c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 t="s">
        <v>777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1" stopIfTrue="1">
      <formula>$B$19=""</formula>
    </cfRule>
  </conditionalFormatting>
  <dataValidations count="1">
    <dataValidation errorStyle="warning" type="list" allowBlank="1" showInputMessage="1" showErrorMessage="1" promptTitle="PERÍODO DE REFERÊNCIA" prompt="Selecione o Semestre ou Quadrimestre de Referência clicando na setinha à direita da célula." errorTitle="Período incorreto." error="Só serão aceitos os períodos constantes do menu. Verifique as opções clicando na setinha à direita da célulal." sqref="A5:B5">
      <formula1>$L$5:$L$10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03">
      <selection activeCell="A2" sqref="A2"/>
    </sheetView>
  </sheetViews>
  <sheetFormatPr defaultColWidth="9.140625" defaultRowHeight="12.75"/>
  <cols>
    <col min="2" max="2" width="4.140625" style="0" bestFit="1" customWidth="1"/>
    <col min="3" max="3" width="8.57421875" style="0" bestFit="1" customWidth="1"/>
    <col min="4" max="4" width="7.00390625" style="0" bestFit="1" customWidth="1"/>
    <col min="5" max="5" width="34.140625" style="0" bestFit="1" customWidth="1"/>
    <col min="6" max="6" width="13.7109375" style="0" customWidth="1"/>
    <col min="8" max="8" width="4.140625" style="0" bestFit="1" customWidth="1"/>
    <col min="9" max="9" width="8.57421875" style="0" bestFit="1" customWidth="1"/>
    <col min="10" max="10" width="7.00390625" style="0" bestFit="1" customWidth="1"/>
    <col min="11" max="11" width="34.140625" style="0" bestFit="1" customWidth="1"/>
    <col min="12" max="12" width="13.57421875" style="0" customWidth="1"/>
  </cols>
  <sheetData>
    <row r="1" ht="12.75">
      <c r="A1" s="239" t="s">
        <v>334</v>
      </c>
    </row>
    <row r="3" ht="12.75">
      <c r="B3" s="240" t="s">
        <v>335</v>
      </c>
    </row>
    <row r="5" spans="2:12" ht="15">
      <c r="B5" s="444" t="s">
        <v>336</v>
      </c>
      <c r="C5" s="444"/>
      <c r="D5" s="444"/>
      <c r="E5" s="444"/>
      <c r="F5" s="444"/>
      <c r="H5" s="444" t="s">
        <v>336</v>
      </c>
      <c r="I5" s="444"/>
      <c r="J5" s="444"/>
      <c r="K5" s="444"/>
      <c r="L5" s="444"/>
    </row>
    <row r="6" spans="2:12" ht="25.5">
      <c r="B6" s="241" t="s">
        <v>337</v>
      </c>
      <c r="C6" s="241" t="s">
        <v>338</v>
      </c>
      <c r="D6" s="241" t="s">
        <v>339</v>
      </c>
      <c r="E6" s="241" t="s">
        <v>340</v>
      </c>
      <c r="F6" s="241" t="s">
        <v>341</v>
      </c>
      <c r="H6" s="241" t="s">
        <v>337</v>
      </c>
      <c r="I6" s="241" t="s">
        <v>338</v>
      </c>
      <c r="J6" s="241" t="s">
        <v>339</v>
      </c>
      <c r="K6" s="241" t="s">
        <v>340</v>
      </c>
      <c r="L6" s="241" t="s">
        <v>341</v>
      </c>
    </row>
    <row r="7" spans="2:12" ht="15.75">
      <c r="B7" s="242" t="s">
        <v>342</v>
      </c>
      <c r="C7" s="242">
        <v>21</v>
      </c>
      <c r="D7" s="242" t="s">
        <v>343</v>
      </c>
      <c r="E7" s="243" t="s">
        <v>344</v>
      </c>
      <c r="F7" s="244">
        <v>109685</v>
      </c>
      <c r="G7" s="245">
        <v>1</v>
      </c>
      <c r="H7" s="246" t="s">
        <v>342</v>
      </c>
      <c r="I7" s="246">
        <v>21</v>
      </c>
      <c r="J7" s="246" t="s">
        <v>345</v>
      </c>
      <c r="K7" s="247" t="s">
        <v>346</v>
      </c>
      <c r="L7" s="248">
        <v>1073893</v>
      </c>
    </row>
    <row r="8" spans="2:12" ht="15.75">
      <c r="B8" s="242" t="s">
        <v>342</v>
      </c>
      <c r="C8" s="242">
        <v>21</v>
      </c>
      <c r="D8" s="242" t="s">
        <v>347</v>
      </c>
      <c r="E8" s="243" t="s">
        <v>348</v>
      </c>
      <c r="F8" s="244">
        <v>6351</v>
      </c>
      <c r="G8" s="245">
        <v>2</v>
      </c>
      <c r="H8" s="246" t="s">
        <v>342</v>
      </c>
      <c r="I8" s="246">
        <v>21</v>
      </c>
      <c r="J8" s="246" t="s">
        <v>349</v>
      </c>
      <c r="K8" s="247" t="s">
        <v>350</v>
      </c>
      <c r="L8" s="248">
        <v>253123</v>
      </c>
    </row>
    <row r="9" spans="2:12" ht="15.75">
      <c r="B9" s="242" t="s">
        <v>342</v>
      </c>
      <c r="C9" s="242">
        <v>21</v>
      </c>
      <c r="D9" s="242" t="s">
        <v>351</v>
      </c>
      <c r="E9" s="243" t="s">
        <v>352</v>
      </c>
      <c r="F9" s="244">
        <v>12257</v>
      </c>
      <c r="G9" s="245">
        <v>3</v>
      </c>
      <c r="H9" s="246" t="s">
        <v>342</v>
      </c>
      <c r="I9" s="246">
        <v>21</v>
      </c>
      <c r="J9" s="246" t="s">
        <v>353</v>
      </c>
      <c r="K9" s="247" t="s">
        <v>354</v>
      </c>
      <c r="L9" s="248">
        <v>174267</v>
      </c>
    </row>
    <row r="10" spans="2:12" ht="15.75">
      <c r="B10" s="242" t="s">
        <v>342</v>
      </c>
      <c r="C10" s="242">
        <v>21</v>
      </c>
      <c r="D10" s="242" t="s">
        <v>355</v>
      </c>
      <c r="E10" s="243" t="s">
        <v>356</v>
      </c>
      <c r="F10" s="244">
        <v>21659</v>
      </c>
      <c r="G10" s="245">
        <v>4</v>
      </c>
      <c r="H10" s="246" t="s">
        <v>342</v>
      </c>
      <c r="I10" s="246">
        <v>21</v>
      </c>
      <c r="J10" s="246" t="s">
        <v>357</v>
      </c>
      <c r="K10" s="247" t="s">
        <v>358</v>
      </c>
      <c r="L10" s="248">
        <v>164869</v>
      </c>
    </row>
    <row r="11" spans="2:12" ht="15.75">
      <c r="B11" s="242" t="s">
        <v>342</v>
      </c>
      <c r="C11" s="242">
        <v>21</v>
      </c>
      <c r="D11" s="242" t="s">
        <v>359</v>
      </c>
      <c r="E11" s="243" t="s">
        <v>360</v>
      </c>
      <c r="F11" s="244">
        <v>25823</v>
      </c>
      <c r="G11" s="245">
        <v>5</v>
      </c>
      <c r="H11" s="246" t="s">
        <v>342</v>
      </c>
      <c r="I11" s="246">
        <v>21</v>
      </c>
      <c r="J11" s="246" t="s">
        <v>361</v>
      </c>
      <c r="K11" s="247" t="s">
        <v>362</v>
      </c>
      <c r="L11" s="248">
        <v>161137</v>
      </c>
    </row>
    <row r="12" spans="2:12" ht="15.75">
      <c r="B12" s="242" t="s">
        <v>342</v>
      </c>
      <c r="C12" s="242">
        <v>21</v>
      </c>
      <c r="D12" s="242" t="s">
        <v>363</v>
      </c>
      <c r="E12" s="243" t="s">
        <v>364</v>
      </c>
      <c r="F12" s="244">
        <v>11616</v>
      </c>
      <c r="G12" s="245">
        <v>6</v>
      </c>
      <c r="H12" s="246" t="s">
        <v>342</v>
      </c>
      <c r="I12" s="246">
        <v>21</v>
      </c>
      <c r="J12" s="246" t="s">
        <v>365</v>
      </c>
      <c r="K12" s="247" t="s">
        <v>366</v>
      </c>
      <c r="L12" s="248">
        <v>120265</v>
      </c>
    </row>
    <row r="13" spans="2:12" ht="15.75">
      <c r="B13" s="242" t="s">
        <v>342</v>
      </c>
      <c r="C13" s="242">
        <v>21</v>
      </c>
      <c r="D13" s="242" t="s">
        <v>367</v>
      </c>
      <c r="E13" s="243" t="s">
        <v>368</v>
      </c>
      <c r="F13" s="244">
        <v>26348</v>
      </c>
      <c r="G13" s="245">
        <v>7</v>
      </c>
      <c r="H13" s="246" t="s">
        <v>342</v>
      </c>
      <c r="I13" s="246">
        <v>21</v>
      </c>
      <c r="J13" s="246" t="s">
        <v>369</v>
      </c>
      <c r="K13" s="247" t="s">
        <v>370</v>
      </c>
      <c r="L13" s="248">
        <v>117877</v>
      </c>
    </row>
    <row r="14" spans="2:12" ht="15.75">
      <c r="B14" s="242" t="s">
        <v>342</v>
      </c>
      <c r="C14" s="242">
        <v>21</v>
      </c>
      <c r="D14" s="242" t="s">
        <v>371</v>
      </c>
      <c r="E14" s="243" t="s">
        <v>372</v>
      </c>
      <c r="F14" s="244">
        <v>31287</v>
      </c>
      <c r="G14" s="245">
        <v>8</v>
      </c>
      <c r="H14" s="246" t="s">
        <v>342</v>
      </c>
      <c r="I14" s="246">
        <v>21</v>
      </c>
      <c r="J14" s="246" t="s">
        <v>343</v>
      </c>
      <c r="K14" s="247" t="s">
        <v>344</v>
      </c>
      <c r="L14" s="248">
        <v>109685</v>
      </c>
    </row>
    <row r="15" spans="2:12" ht="15.75">
      <c r="B15" s="242" t="s">
        <v>342</v>
      </c>
      <c r="C15" s="242">
        <v>21</v>
      </c>
      <c r="D15" s="242" t="s">
        <v>373</v>
      </c>
      <c r="E15" s="243" t="s">
        <v>374</v>
      </c>
      <c r="F15" s="244">
        <v>10956</v>
      </c>
      <c r="G15" s="245">
        <v>9</v>
      </c>
      <c r="H15" s="246" t="s">
        <v>342</v>
      </c>
      <c r="I15" s="246">
        <v>21</v>
      </c>
      <c r="J15" s="246" t="s">
        <v>375</v>
      </c>
      <c r="K15" s="247" t="s">
        <v>376</v>
      </c>
      <c r="L15" s="248">
        <v>102656</v>
      </c>
    </row>
    <row r="16" spans="2:12" ht="15.75">
      <c r="B16" s="242" t="s">
        <v>342</v>
      </c>
      <c r="C16" s="242">
        <v>21</v>
      </c>
      <c r="D16" s="242" t="s">
        <v>377</v>
      </c>
      <c r="E16" s="243" t="s">
        <v>378</v>
      </c>
      <c r="F16" s="244">
        <v>6789</v>
      </c>
      <c r="G16" s="245">
        <v>10</v>
      </c>
      <c r="H16" s="246" t="s">
        <v>342</v>
      </c>
      <c r="I16" s="246">
        <v>21</v>
      </c>
      <c r="J16" s="246" t="s">
        <v>379</v>
      </c>
      <c r="K16" s="247" t="s">
        <v>380</v>
      </c>
      <c r="L16" s="248">
        <v>92144</v>
      </c>
    </row>
    <row r="17" spans="2:12" ht="15.75">
      <c r="B17" s="242" t="s">
        <v>342</v>
      </c>
      <c r="C17" s="242">
        <v>21</v>
      </c>
      <c r="D17" s="242" t="s">
        <v>381</v>
      </c>
      <c r="E17" s="243" t="s">
        <v>382</v>
      </c>
      <c r="F17" s="244">
        <v>40378</v>
      </c>
      <c r="G17" s="245">
        <v>11</v>
      </c>
      <c r="H17" s="246" t="s">
        <v>342</v>
      </c>
      <c r="I17" s="246">
        <v>21</v>
      </c>
      <c r="J17" s="246" t="s">
        <v>383</v>
      </c>
      <c r="K17" s="247" t="s">
        <v>384</v>
      </c>
      <c r="L17" s="248">
        <v>86151</v>
      </c>
    </row>
    <row r="18" spans="2:12" ht="15.75">
      <c r="B18" s="242" t="s">
        <v>342</v>
      </c>
      <c r="C18" s="242">
        <v>21</v>
      </c>
      <c r="D18" s="242" t="s">
        <v>385</v>
      </c>
      <c r="E18" s="243" t="s">
        <v>386</v>
      </c>
      <c r="F18" s="244">
        <v>26880</v>
      </c>
      <c r="G18" s="245">
        <v>12</v>
      </c>
      <c r="H18" s="246" t="s">
        <v>342</v>
      </c>
      <c r="I18" s="246">
        <v>21</v>
      </c>
      <c r="J18" s="246" t="s">
        <v>387</v>
      </c>
      <c r="K18" s="247" t="s">
        <v>388</v>
      </c>
      <c r="L18" s="248">
        <v>83238</v>
      </c>
    </row>
    <row r="19" spans="2:12" ht="15.75">
      <c r="B19" s="242" t="s">
        <v>342</v>
      </c>
      <c r="C19" s="242">
        <v>21</v>
      </c>
      <c r="D19" s="242" t="s">
        <v>389</v>
      </c>
      <c r="E19" s="243" t="s">
        <v>390</v>
      </c>
      <c r="F19" s="244">
        <v>15286</v>
      </c>
      <c r="G19" s="245">
        <v>13</v>
      </c>
      <c r="H19" s="246" t="s">
        <v>342</v>
      </c>
      <c r="I19" s="246">
        <v>21</v>
      </c>
      <c r="J19" s="246" t="s">
        <v>391</v>
      </c>
      <c r="K19" s="247" t="s">
        <v>392</v>
      </c>
      <c r="L19" s="248">
        <v>81438</v>
      </c>
    </row>
    <row r="20" spans="2:12" ht="15.75">
      <c r="B20" s="242" t="s">
        <v>342</v>
      </c>
      <c r="C20" s="242">
        <v>21</v>
      </c>
      <c r="D20" s="242" t="s">
        <v>393</v>
      </c>
      <c r="E20" s="243" t="s">
        <v>394</v>
      </c>
      <c r="F20" s="244">
        <v>17948</v>
      </c>
      <c r="G20" s="245">
        <v>14</v>
      </c>
      <c r="H20" s="246" t="s">
        <v>342</v>
      </c>
      <c r="I20" s="246">
        <v>21</v>
      </c>
      <c r="J20" s="246" t="s">
        <v>395</v>
      </c>
      <c r="K20" s="247" t="s">
        <v>396</v>
      </c>
      <c r="L20" s="248">
        <v>77684</v>
      </c>
    </row>
    <row r="21" spans="2:12" ht="15.75">
      <c r="B21" s="242" t="s">
        <v>342</v>
      </c>
      <c r="C21" s="242">
        <v>21</v>
      </c>
      <c r="D21" s="242" t="s">
        <v>397</v>
      </c>
      <c r="E21" s="243" t="s">
        <v>398</v>
      </c>
      <c r="F21" s="244">
        <v>15018</v>
      </c>
      <c r="G21" s="245">
        <v>15</v>
      </c>
      <c r="H21" s="246" t="s">
        <v>342</v>
      </c>
      <c r="I21" s="246">
        <v>21</v>
      </c>
      <c r="J21" s="246" t="s">
        <v>399</v>
      </c>
      <c r="K21" s="247" t="s">
        <v>400</v>
      </c>
      <c r="L21" s="248">
        <v>71067</v>
      </c>
    </row>
    <row r="22" spans="2:12" ht="15.75">
      <c r="B22" s="242" t="s">
        <v>342</v>
      </c>
      <c r="C22" s="242">
        <v>21</v>
      </c>
      <c r="D22" s="242" t="s">
        <v>401</v>
      </c>
      <c r="E22" s="243" t="s">
        <v>402</v>
      </c>
      <c r="F22" s="244">
        <v>45255</v>
      </c>
      <c r="G22" s="245">
        <v>16</v>
      </c>
      <c r="H22" s="246" t="s">
        <v>342</v>
      </c>
      <c r="I22" s="246">
        <v>21</v>
      </c>
      <c r="J22" s="246" t="s">
        <v>403</v>
      </c>
      <c r="K22" s="247" t="s">
        <v>404</v>
      </c>
      <c r="L22" s="248">
        <v>70417</v>
      </c>
    </row>
    <row r="23" spans="2:12" ht="15.75">
      <c r="B23" s="242" t="s">
        <v>342</v>
      </c>
      <c r="C23" s="242">
        <v>21</v>
      </c>
      <c r="D23" s="242" t="s">
        <v>405</v>
      </c>
      <c r="E23" s="243" t="s">
        <v>406</v>
      </c>
      <c r="F23" s="244">
        <v>32015</v>
      </c>
      <c r="G23" s="245">
        <v>17</v>
      </c>
      <c r="H23" s="246" t="s">
        <v>342</v>
      </c>
      <c r="I23" s="246">
        <v>21</v>
      </c>
      <c r="J23" s="246" t="s">
        <v>407</v>
      </c>
      <c r="K23" s="247" t="s">
        <v>408</v>
      </c>
      <c r="L23" s="248">
        <v>67626</v>
      </c>
    </row>
    <row r="24" spans="2:12" ht="15.75">
      <c r="B24" s="242" t="s">
        <v>342</v>
      </c>
      <c r="C24" s="242">
        <v>21</v>
      </c>
      <c r="D24" s="242" t="s">
        <v>409</v>
      </c>
      <c r="E24" s="243" t="s">
        <v>410</v>
      </c>
      <c r="F24" s="244">
        <v>29200</v>
      </c>
      <c r="G24" s="245">
        <v>18</v>
      </c>
      <c r="H24" s="246" t="s">
        <v>342</v>
      </c>
      <c r="I24" s="246">
        <v>21</v>
      </c>
      <c r="J24" s="246" t="s">
        <v>411</v>
      </c>
      <c r="K24" s="247" t="s">
        <v>412</v>
      </c>
      <c r="L24" s="248">
        <v>66433</v>
      </c>
    </row>
    <row r="25" spans="2:12" ht="15.75">
      <c r="B25" s="242" t="s">
        <v>342</v>
      </c>
      <c r="C25" s="242">
        <v>21</v>
      </c>
      <c r="D25" s="242" t="s">
        <v>413</v>
      </c>
      <c r="E25" s="243" t="s">
        <v>414</v>
      </c>
      <c r="F25" s="244">
        <v>11850</v>
      </c>
      <c r="G25" s="245">
        <v>19</v>
      </c>
      <c r="H25" s="246" t="s">
        <v>342</v>
      </c>
      <c r="I25" s="246">
        <v>21</v>
      </c>
      <c r="J25" s="246" t="s">
        <v>415</v>
      </c>
      <c r="K25" s="247" t="s">
        <v>416</v>
      </c>
      <c r="L25" s="248">
        <v>63821</v>
      </c>
    </row>
    <row r="26" spans="2:12" ht="15.75">
      <c r="B26" s="242" t="s">
        <v>342</v>
      </c>
      <c r="C26" s="242">
        <v>21</v>
      </c>
      <c r="D26" s="242" t="s">
        <v>375</v>
      </c>
      <c r="E26" s="243" t="s">
        <v>376</v>
      </c>
      <c r="F26" s="244">
        <v>102656</v>
      </c>
      <c r="G26" s="245">
        <v>20</v>
      </c>
      <c r="H26" s="246" t="s">
        <v>342</v>
      </c>
      <c r="I26" s="246">
        <v>21</v>
      </c>
      <c r="J26" s="246" t="s">
        <v>417</v>
      </c>
      <c r="K26" s="247" t="s">
        <v>418</v>
      </c>
      <c r="L26" s="248">
        <v>60588</v>
      </c>
    </row>
    <row r="27" spans="2:12" ht="15.75">
      <c r="B27" s="242" t="s">
        <v>342</v>
      </c>
      <c r="C27" s="242">
        <v>21</v>
      </c>
      <c r="D27" s="242" t="s">
        <v>419</v>
      </c>
      <c r="E27" s="243" t="s">
        <v>420</v>
      </c>
      <c r="F27" s="244">
        <v>16553</v>
      </c>
      <c r="G27" s="245">
        <v>21</v>
      </c>
      <c r="H27" s="246" t="s">
        <v>342</v>
      </c>
      <c r="I27" s="246">
        <v>21</v>
      </c>
      <c r="J27" s="246" t="s">
        <v>421</v>
      </c>
      <c r="K27" s="247" t="s">
        <v>422</v>
      </c>
      <c r="L27" s="248">
        <v>57253</v>
      </c>
    </row>
    <row r="28" spans="2:12" ht="15.75">
      <c r="B28" s="242" t="s">
        <v>342</v>
      </c>
      <c r="C28" s="242">
        <v>21</v>
      </c>
      <c r="D28" s="242" t="s">
        <v>423</v>
      </c>
      <c r="E28" s="243" t="s">
        <v>424</v>
      </c>
      <c r="F28" s="244">
        <v>17335</v>
      </c>
      <c r="G28" s="245">
        <v>22</v>
      </c>
      <c r="H28" s="246" t="s">
        <v>342</v>
      </c>
      <c r="I28" s="246">
        <v>21</v>
      </c>
      <c r="J28" s="246" t="s">
        <v>425</v>
      </c>
      <c r="K28" s="247" t="s">
        <v>426</v>
      </c>
      <c r="L28" s="248">
        <v>54845</v>
      </c>
    </row>
    <row r="29" spans="2:12" ht="15.75">
      <c r="B29" s="242" t="s">
        <v>342</v>
      </c>
      <c r="C29" s="242">
        <v>21</v>
      </c>
      <c r="D29" s="242" t="s">
        <v>427</v>
      </c>
      <c r="E29" s="243" t="s">
        <v>428</v>
      </c>
      <c r="F29" s="244">
        <v>5511</v>
      </c>
      <c r="G29" s="245">
        <v>23</v>
      </c>
      <c r="H29" s="246" t="s">
        <v>342</v>
      </c>
      <c r="I29" s="246">
        <v>21</v>
      </c>
      <c r="J29" s="246" t="s">
        <v>429</v>
      </c>
      <c r="K29" s="247" t="s">
        <v>430</v>
      </c>
      <c r="L29" s="248">
        <v>51249</v>
      </c>
    </row>
    <row r="30" spans="2:12" ht="15.75">
      <c r="B30" s="242" t="s">
        <v>342</v>
      </c>
      <c r="C30" s="242">
        <v>21</v>
      </c>
      <c r="D30" s="242" t="s">
        <v>379</v>
      </c>
      <c r="E30" s="243" t="s">
        <v>380</v>
      </c>
      <c r="F30" s="244">
        <v>92144</v>
      </c>
      <c r="G30" s="245">
        <v>24</v>
      </c>
      <c r="H30" s="246" t="s">
        <v>342</v>
      </c>
      <c r="I30" s="246">
        <v>21</v>
      </c>
      <c r="J30" s="246" t="s">
        <v>431</v>
      </c>
      <c r="K30" s="247" t="s">
        <v>432</v>
      </c>
      <c r="L30" s="248">
        <v>50507</v>
      </c>
    </row>
    <row r="31" spans="2:12" ht="15.75">
      <c r="B31" s="242" t="s">
        <v>342</v>
      </c>
      <c r="C31" s="242">
        <v>21</v>
      </c>
      <c r="D31" s="242" t="s">
        <v>433</v>
      </c>
      <c r="E31" s="243" t="s">
        <v>434</v>
      </c>
      <c r="F31" s="244">
        <v>18365</v>
      </c>
      <c r="G31" s="245">
        <v>25</v>
      </c>
      <c r="H31" s="242" t="s">
        <v>342</v>
      </c>
      <c r="I31" s="242">
        <v>21</v>
      </c>
      <c r="J31" s="242" t="s">
        <v>435</v>
      </c>
      <c r="K31" s="243" t="s">
        <v>436</v>
      </c>
      <c r="L31" s="244">
        <v>48992</v>
      </c>
    </row>
    <row r="32" spans="2:12" ht="15.75">
      <c r="B32" s="242" t="s">
        <v>342</v>
      </c>
      <c r="C32" s="242">
        <v>21</v>
      </c>
      <c r="D32" s="242" t="s">
        <v>383</v>
      </c>
      <c r="E32" s="243" t="s">
        <v>384</v>
      </c>
      <c r="F32" s="244">
        <v>86151</v>
      </c>
      <c r="G32" s="245">
        <v>26</v>
      </c>
      <c r="H32" s="242" t="s">
        <v>342</v>
      </c>
      <c r="I32" s="242">
        <v>21</v>
      </c>
      <c r="J32" s="242" t="s">
        <v>437</v>
      </c>
      <c r="K32" s="243" t="s">
        <v>438</v>
      </c>
      <c r="L32" s="244">
        <v>48320</v>
      </c>
    </row>
    <row r="33" spans="2:12" ht="15.75">
      <c r="B33" s="242" t="s">
        <v>342</v>
      </c>
      <c r="C33" s="242">
        <v>21</v>
      </c>
      <c r="D33" s="242" t="s">
        <v>417</v>
      </c>
      <c r="E33" s="243" t="s">
        <v>418</v>
      </c>
      <c r="F33" s="244">
        <v>60588</v>
      </c>
      <c r="G33" s="245">
        <v>27</v>
      </c>
      <c r="H33" s="242" t="s">
        <v>342</v>
      </c>
      <c r="I33" s="242">
        <v>21</v>
      </c>
      <c r="J33" s="242" t="s">
        <v>439</v>
      </c>
      <c r="K33" s="243" t="s">
        <v>440</v>
      </c>
      <c r="L33" s="244">
        <v>46680</v>
      </c>
    </row>
    <row r="34" spans="2:12" ht="15.75">
      <c r="B34" s="242" t="s">
        <v>342</v>
      </c>
      <c r="C34" s="242">
        <v>21</v>
      </c>
      <c r="D34" s="242" t="s">
        <v>441</v>
      </c>
      <c r="E34" s="243" t="s">
        <v>442</v>
      </c>
      <c r="F34" s="244">
        <v>10931</v>
      </c>
      <c r="G34" s="245">
        <v>28</v>
      </c>
      <c r="H34" s="242" t="s">
        <v>342</v>
      </c>
      <c r="I34" s="242">
        <v>21</v>
      </c>
      <c r="J34" s="242" t="s">
        <v>401</v>
      </c>
      <c r="K34" s="243" t="s">
        <v>402</v>
      </c>
      <c r="L34" s="244">
        <v>45255</v>
      </c>
    </row>
    <row r="35" spans="2:12" ht="15.75">
      <c r="B35" s="242" t="s">
        <v>342</v>
      </c>
      <c r="C35" s="242">
        <v>21</v>
      </c>
      <c r="D35" s="242" t="s">
        <v>443</v>
      </c>
      <c r="E35" s="243" t="s">
        <v>444</v>
      </c>
      <c r="F35" s="244">
        <v>7273</v>
      </c>
      <c r="G35" s="245">
        <v>29</v>
      </c>
      <c r="H35" s="242" t="s">
        <v>342</v>
      </c>
      <c r="I35" s="242">
        <v>21</v>
      </c>
      <c r="J35" s="242" t="s">
        <v>445</v>
      </c>
      <c r="K35" s="243" t="s">
        <v>446</v>
      </c>
      <c r="L35" s="244">
        <v>45044</v>
      </c>
    </row>
    <row r="36" spans="2:12" ht="15.75">
      <c r="B36" s="242" t="s">
        <v>342</v>
      </c>
      <c r="C36" s="242">
        <v>21</v>
      </c>
      <c r="D36" s="242" t="s">
        <v>447</v>
      </c>
      <c r="E36" s="243" t="s">
        <v>448</v>
      </c>
      <c r="F36" s="244">
        <v>5519</v>
      </c>
      <c r="G36" s="245">
        <v>30</v>
      </c>
      <c r="H36" s="242" t="s">
        <v>342</v>
      </c>
      <c r="I36" s="242">
        <v>21</v>
      </c>
      <c r="J36" s="242" t="s">
        <v>449</v>
      </c>
      <c r="K36" s="243" t="s">
        <v>450</v>
      </c>
      <c r="L36" s="244">
        <v>41694</v>
      </c>
    </row>
    <row r="37" spans="2:12" ht="15.75">
      <c r="B37" s="242" t="s">
        <v>342</v>
      </c>
      <c r="C37" s="242">
        <v>21</v>
      </c>
      <c r="D37" s="242" t="s">
        <v>451</v>
      </c>
      <c r="E37" s="243" t="s">
        <v>452</v>
      </c>
      <c r="F37" s="244">
        <v>20853</v>
      </c>
      <c r="G37" s="245">
        <v>31</v>
      </c>
      <c r="H37" s="242" t="s">
        <v>342</v>
      </c>
      <c r="I37" s="242">
        <v>21</v>
      </c>
      <c r="J37" s="242" t="s">
        <v>453</v>
      </c>
      <c r="K37" s="243" t="s">
        <v>454</v>
      </c>
      <c r="L37" s="244">
        <v>41009</v>
      </c>
    </row>
    <row r="38" spans="2:12" ht="15.75">
      <c r="B38" s="242" t="s">
        <v>342</v>
      </c>
      <c r="C38" s="242">
        <v>21</v>
      </c>
      <c r="D38" s="242" t="s">
        <v>455</v>
      </c>
      <c r="E38" s="243" t="s">
        <v>456</v>
      </c>
      <c r="F38" s="244">
        <v>5900</v>
      </c>
      <c r="G38" s="245">
        <v>32</v>
      </c>
      <c r="H38" s="242" t="s">
        <v>342</v>
      </c>
      <c r="I38" s="242">
        <v>21</v>
      </c>
      <c r="J38" s="242" t="s">
        <v>457</v>
      </c>
      <c r="K38" s="243" t="s">
        <v>458</v>
      </c>
      <c r="L38" s="244">
        <v>40844</v>
      </c>
    </row>
    <row r="39" spans="2:12" ht="15.75">
      <c r="B39" s="242" t="s">
        <v>342</v>
      </c>
      <c r="C39" s="242">
        <v>21</v>
      </c>
      <c r="D39" s="242" t="s">
        <v>459</v>
      </c>
      <c r="E39" s="243" t="s">
        <v>460</v>
      </c>
      <c r="F39" s="244">
        <v>8996</v>
      </c>
      <c r="G39" s="245">
        <v>33</v>
      </c>
      <c r="H39" s="242" t="s">
        <v>342</v>
      </c>
      <c r="I39" s="242">
        <v>21</v>
      </c>
      <c r="J39" s="242" t="s">
        <v>461</v>
      </c>
      <c r="K39" s="243" t="s">
        <v>462</v>
      </c>
      <c r="L39" s="244">
        <v>40660</v>
      </c>
    </row>
    <row r="40" spans="2:12" ht="15.75">
      <c r="B40" s="242" t="s">
        <v>342</v>
      </c>
      <c r="C40" s="242">
        <v>21</v>
      </c>
      <c r="D40" s="242" t="s">
        <v>461</v>
      </c>
      <c r="E40" s="243" t="s">
        <v>462</v>
      </c>
      <c r="F40" s="244">
        <v>40660</v>
      </c>
      <c r="G40" s="245">
        <v>34</v>
      </c>
      <c r="H40" s="242" t="s">
        <v>342</v>
      </c>
      <c r="I40" s="242">
        <v>21</v>
      </c>
      <c r="J40" s="242" t="s">
        <v>463</v>
      </c>
      <c r="K40" s="243" t="s">
        <v>464</v>
      </c>
      <c r="L40" s="244">
        <v>40629</v>
      </c>
    </row>
    <row r="41" spans="2:12" ht="15.75">
      <c r="B41" s="242" t="s">
        <v>342</v>
      </c>
      <c r="C41" s="242">
        <v>21</v>
      </c>
      <c r="D41" s="242" t="s">
        <v>465</v>
      </c>
      <c r="E41" s="243" t="s">
        <v>466</v>
      </c>
      <c r="F41" s="244">
        <v>32900</v>
      </c>
      <c r="G41" s="245">
        <v>35</v>
      </c>
      <c r="H41" s="242" t="s">
        <v>342</v>
      </c>
      <c r="I41" s="242">
        <v>21</v>
      </c>
      <c r="J41" s="242" t="s">
        <v>467</v>
      </c>
      <c r="K41" s="243" t="s">
        <v>468</v>
      </c>
      <c r="L41" s="244">
        <v>40574</v>
      </c>
    </row>
    <row r="42" spans="2:12" ht="15.75">
      <c r="B42" s="242" t="s">
        <v>342</v>
      </c>
      <c r="C42" s="242">
        <v>21</v>
      </c>
      <c r="D42" s="242" t="s">
        <v>469</v>
      </c>
      <c r="E42" s="243" t="s">
        <v>470</v>
      </c>
      <c r="F42" s="244">
        <v>15855</v>
      </c>
      <c r="G42" s="245">
        <v>36</v>
      </c>
      <c r="H42" s="242" t="s">
        <v>342</v>
      </c>
      <c r="I42" s="242">
        <v>21</v>
      </c>
      <c r="J42" s="242" t="s">
        <v>381</v>
      </c>
      <c r="K42" s="243" t="s">
        <v>382</v>
      </c>
      <c r="L42" s="244">
        <v>40378</v>
      </c>
    </row>
    <row r="43" spans="2:12" ht="15.75">
      <c r="B43" s="242" t="s">
        <v>342</v>
      </c>
      <c r="C43" s="242">
        <v>21</v>
      </c>
      <c r="D43" s="242" t="s">
        <v>471</v>
      </c>
      <c r="E43" s="243" t="s">
        <v>472</v>
      </c>
      <c r="F43" s="244">
        <v>35473</v>
      </c>
      <c r="G43" s="245">
        <v>37</v>
      </c>
      <c r="H43" s="242" t="s">
        <v>342</v>
      </c>
      <c r="I43" s="242">
        <v>21</v>
      </c>
      <c r="J43" s="242" t="s">
        <v>473</v>
      </c>
      <c r="K43" s="243" t="s">
        <v>474</v>
      </c>
      <c r="L43" s="244">
        <v>40268</v>
      </c>
    </row>
    <row r="44" spans="2:12" ht="15.75">
      <c r="B44" s="242" t="s">
        <v>342</v>
      </c>
      <c r="C44" s="242">
        <v>21</v>
      </c>
      <c r="D44" s="242" t="s">
        <v>475</v>
      </c>
      <c r="E44" s="243" t="s">
        <v>476</v>
      </c>
      <c r="F44" s="244">
        <v>9166</v>
      </c>
      <c r="G44" s="245">
        <v>38</v>
      </c>
      <c r="H44" s="242" t="s">
        <v>342</v>
      </c>
      <c r="I44" s="242">
        <v>21</v>
      </c>
      <c r="J44" s="242" t="s">
        <v>477</v>
      </c>
      <c r="K44" s="243" t="s">
        <v>478</v>
      </c>
      <c r="L44" s="244">
        <v>38506</v>
      </c>
    </row>
    <row r="45" spans="2:12" ht="15.75">
      <c r="B45" s="242" t="s">
        <v>342</v>
      </c>
      <c r="C45" s="242">
        <v>21</v>
      </c>
      <c r="D45" s="242" t="s">
        <v>479</v>
      </c>
      <c r="E45" s="243" t="s">
        <v>480</v>
      </c>
      <c r="F45" s="244">
        <v>28022</v>
      </c>
      <c r="G45" s="245">
        <v>39</v>
      </c>
      <c r="H45" s="242" t="s">
        <v>342</v>
      </c>
      <c r="I45" s="242">
        <v>21</v>
      </c>
      <c r="J45" s="242" t="s">
        <v>481</v>
      </c>
      <c r="K45" s="243" t="s">
        <v>482</v>
      </c>
      <c r="L45" s="244">
        <v>37255</v>
      </c>
    </row>
    <row r="46" spans="2:12" ht="15.75">
      <c r="B46" s="242" t="s">
        <v>342</v>
      </c>
      <c r="C46" s="242">
        <v>21</v>
      </c>
      <c r="D46" s="242" t="s">
        <v>483</v>
      </c>
      <c r="E46" s="243" t="s">
        <v>484</v>
      </c>
      <c r="F46" s="244">
        <v>23375</v>
      </c>
      <c r="G46" s="245">
        <v>40</v>
      </c>
      <c r="H46" s="242" t="s">
        <v>342</v>
      </c>
      <c r="I46" s="242">
        <v>21</v>
      </c>
      <c r="J46" s="242" t="s">
        <v>485</v>
      </c>
      <c r="K46" s="243" t="s">
        <v>486</v>
      </c>
      <c r="L46" s="244">
        <v>35980</v>
      </c>
    </row>
    <row r="47" spans="2:12" ht="15.75">
      <c r="B47" s="242" t="s">
        <v>342</v>
      </c>
      <c r="C47" s="242">
        <v>21</v>
      </c>
      <c r="D47" s="242" t="s">
        <v>403</v>
      </c>
      <c r="E47" s="243" t="s">
        <v>404</v>
      </c>
      <c r="F47" s="244">
        <v>70417</v>
      </c>
      <c r="G47" s="245">
        <v>41</v>
      </c>
      <c r="H47" s="242" t="s">
        <v>342</v>
      </c>
      <c r="I47" s="242">
        <v>21</v>
      </c>
      <c r="J47" s="242" t="s">
        <v>471</v>
      </c>
      <c r="K47" s="243" t="s">
        <v>472</v>
      </c>
      <c r="L47" s="244">
        <v>35473</v>
      </c>
    </row>
    <row r="48" spans="2:12" ht="15.75">
      <c r="B48" s="242" t="s">
        <v>342</v>
      </c>
      <c r="C48" s="242">
        <v>21</v>
      </c>
      <c r="D48" s="242" t="s">
        <v>487</v>
      </c>
      <c r="E48" s="243" t="s">
        <v>488</v>
      </c>
      <c r="F48" s="244">
        <v>15100</v>
      </c>
      <c r="G48" s="245">
        <v>42</v>
      </c>
      <c r="H48" s="242" t="s">
        <v>342</v>
      </c>
      <c r="I48" s="242">
        <v>21</v>
      </c>
      <c r="J48" s="242" t="s">
        <v>489</v>
      </c>
      <c r="K48" s="243" t="s">
        <v>490</v>
      </c>
      <c r="L48" s="244">
        <v>34826</v>
      </c>
    </row>
    <row r="49" spans="2:12" ht="15.75">
      <c r="B49" s="242" t="s">
        <v>342</v>
      </c>
      <c r="C49" s="242">
        <v>21</v>
      </c>
      <c r="D49" s="242" t="s">
        <v>491</v>
      </c>
      <c r="E49" s="243" t="s">
        <v>492</v>
      </c>
      <c r="F49" s="244">
        <v>8822</v>
      </c>
      <c r="G49" s="245">
        <v>43</v>
      </c>
      <c r="H49" s="242" t="s">
        <v>342</v>
      </c>
      <c r="I49" s="242">
        <v>21</v>
      </c>
      <c r="J49" s="242" t="s">
        <v>493</v>
      </c>
      <c r="K49" s="243" t="s">
        <v>494</v>
      </c>
      <c r="L49" s="244">
        <v>34146</v>
      </c>
    </row>
    <row r="50" spans="2:12" ht="15.75">
      <c r="B50" s="242" t="s">
        <v>342</v>
      </c>
      <c r="C50" s="242">
        <v>21</v>
      </c>
      <c r="D50" s="242" t="s">
        <v>495</v>
      </c>
      <c r="E50" s="243" t="s">
        <v>496</v>
      </c>
      <c r="F50" s="244">
        <v>10927</v>
      </c>
      <c r="G50" s="245">
        <v>44</v>
      </c>
      <c r="H50" s="242" t="s">
        <v>342</v>
      </c>
      <c r="I50" s="242">
        <v>21</v>
      </c>
      <c r="J50" s="242" t="s">
        <v>497</v>
      </c>
      <c r="K50" s="243" t="s">
        <v>498</v>
      </c>
      <c r="L50" s="244">
        <v>33707</v>
      </c>
    </row>
    <row r="51" spans="2:12" ht="15.75">
      <c r="B51" s="242" t="s">
        <v>342</v>
      </c>
      <c r="C51" s="242">
        <v>21</v>
      </c>
      <c r="D51" s="242" t="s">
        <v>499</v>
      </c>
      <c r="E51" s="243" t="s">
        <v>500</v>
      </c>
      <c r="F51" s="244">
        <v>18943</v>
      </c>
      <c r="G51" s="245">
        <v>45</v>
      </c>
      <c r="H51" s="242" t="s">
        <v>342</v>
      </c>
      <c r="I51" s="242">
        <v>21</v>
      </c>
      <c r="J51" s="242" t="s">
        <v>501</v>
      </c>
      <c r="K51" s="243" t="s">
        <v>502</v>
      </c>
      <c r="L51" s="244">
        <v>32988</v>
      </c>
    </row>
    <row r="52" spans="2:12" ht="15.75">
      <c r="B52" s="242" t="s">
        <v>342</v>
      </c>
      <c r="C52" s="242">
        <v>21</v>
      </c>
      <c r="D52" s="242" t="s">
        <v>503</v>
      </c>
      <c r="E52" s="243" t="s">
        <v>504</v>
      </c>
      <c r="F52" s="244">
        <v>14028</v>
      </c>
      <c r="G52" s="245">
        <v>46</v>
      </c>
      <c r="H52" s="242" t="s">
        <v>342</v>
      </c>
      <c r="I52" s="242">
        <v>21</v>
      </c>
      <c r="J52" s="242" t="s">
        <v>465</v>
      </c>
      <c r="K52" s="243" t="s">
        <v>466</v>
      </c>
      <c r="L52" s="244">
        <v>32900</v>
      </c>
    </row>
    <row r="53" spans="2:12" ht="15.75">
      <c r="B53" s="242" t="s">
        <v>342</v>
      </c>
      <c r="C53" s="242">
        <v>21</v>
      </c>
      <c r="D53" s="242" t="s">
        <v>505</v>
      </c>
      <c r="E53" s="243" t="s">
        <v>506</v>
      </c>
      <c r="F53" s="244">
        <v>19702</v>
      </c>
      <c r="G53" s="245">
        <v>47</v>
      </c>
      <c r="H53" s="242" t="s">
        <v>342</v>
      </c>
      <c r="I53" s="242">
        <v>21</v>
      </c>
      <c r="J53" s="242" t="s">
        <v>507</v>
      </c>
      <c r="K53" s="243" t="s">
        <v>508</v>
      </c>
      <c r="L53" s="244">
        <v>32833</v>
      </c>
    </row>
    <row r="54" spans="2:12" ht="15.75">
      <c r="B54" s="242" t="s">
        <v>342</v>
      </c>
      <c r="C54" s="242">
        <v>21</v>
      </c>
      <c r="D54" s="242" t="s">
        <v>509</v>
      </c>
      <c r="E54" s="243" t="s">
        <v>510</v>
      </c>
      <c r="F54" s="244">
        <v>21464</v>
      </c>
      <c r="G54" s="245">
        <v>48</v>
      </c>
      <c r="H54" s="242" t="s">
        <v>342</v>
      </c>
      <c r="I54" s="242">
        <v>21</v>
      </c>
      <c r="J54" s="242" t="s">
        <v>511</v>
      </c>
      <c r="K54" s="243" t="s">
        <v>512</v>
      </c>
      <c r="L54" s="244">
        <v>32316</v>
      </c>
    </row>
    <row r="55" spans="2:12" ht="15.75">
      <c r="B55" s="242" t="s">
        <v>342</v>
      </c>
      <c r="C55" s="242">
        <v>21</v>
      </c>
      <c r="D55" s="242" t="s">
        <v>513</v>
      </c>
      <c r="E55" s="243" t="s">
        <v>514</v>
      </c>
      <c r="F55" s="244">
        <v>10720</v>
      </c>
      <c r="G55" s="245">
        <v>49</v>
      </c>
      <c r="H55" s="242" t="s">
        <v>342</v>
      </c>
      <c r="I55" s="242">
        <v>21</v>
      </c>
      <c r="J55" s="242" t="s">
        <v>515</v>
      </c>
      <c r="K55" s="243" t="s">
        <v>516</v>
      </c>
      <c r="L55" s="244">
        <v>32198</v>
      </c>
    </row>
    <row r="56" spans="2:12" ht="15.75">
      <c r="B56" s="242" t="s">
        <v>342</v>
      </c>
      <c r="C56" s="242">
        <v>21</v>
      </c>
      <c r="D56" s="242" t="s">
        <v>517</v>
      </c>
      <c r="E56" s="243" t="s">
        <v>518</v>
      </c>
      <c r="F56" s="244">
        <v>23866</v>
      </c>
      <c r="G56" s="245">
        <v>50</v>
      </c>
      <c r="H56" s="242" t="s">
        <v>342</v>
      </c>
      <c r="I56" s="242">
        <v>21</v>
      </c>
      <c r="J56" s="242" t="s">
        <v>519</v>
      </c>
      <c r="K56" s="243" t="s">
        <v>520</v>
      </c>
      <c r="L56" s="244">
        <v>32046</v>
      </c>
    </row>
    <row r="57" spans="2:12" ht="15.75">
      <c r="B57" s="242" t="s">
        <v>342</v>
      </c>
      <c r="C57" s="242">
        <v>21</v>
      </c>
      <c r="D57" s="242" t="s">
        <v>521</v>
      </c>
      <c r="E57" s="243" t="s">
        <v>522</v>
      </c>
      <c r="F57" s="244">
        <v>23219</v>
      </c>
      <c r="G57" s="245">
        <v>51</v>
      </c>
      <c r="H57" s="242" t="s">
        <v>342</v>
      </c>
      <c r="I57" s="242">
        <v>21</v>
      </c>
      <c r="J57" s="242" t="s">
        <v>405</v>
      </c>
      <c r="K57" s="243" t="s">
        <v>406</v>
      </c>
      <c r="L57" s="244">
        <v>32015</v>
      </c>
    </row>
    <row r="58" spans="2:12" ht="15.75">
      <c r="B58" s="242" t="s">
        <v>342</v>
      </c>
      <c r="C58" s="242">
        <v>21</v>
      </c>
      <c r="D58" s="242" t="s">
        <v>361</v>
      </c>
      <c r="E58" s="243" t="s">
        <v>362</v>
      </c>
      <c r="F58" s="244">
        <v>161137</v>
      </c>
      <c r="G58" s="245">
        <v>52</v>
      </c>
      <c r="H58" s="242" t="s">
        <v>342</v>
      </c>
      <c r="I58" s="242">
        <v>21</v>
      </c>
      <c r="J58" s="242" t="s">
        <v>371</v>
      </c>
      <c r="K58" s="243" t="s">
        <v>372</v>
      </c>
      <c r="L58" s="244">
        <v>31287</v>
      </c>
    </row>
    <row r="59" spans="2:12" ht="15.75">
      <c r="B59" s="242" t="s">
        <v>342</v>
      </c>
      <c r="C59" s="242">
        <v>21</v>
      </c>
      <c r="D59" s="242" t="s">
        <v>523</v>
      </c>
      <c r="E59" s="243" t="s">
        <v>524</v>
      </c>
      <c r="F59" s="244">
        <v>10455</v>
      </c>
      <c r="G59" s="245">
        <v>53</v>
      </c>
      <c r="H59" s="242" t="s">
        <v>342</v>
      </c>
      <c r="I59" s="242">
        <v>21</v>
      </c>
      <c r="J59" s="242" t="s">
        <v>525</v>
      </c>
      <c r="K59" s="243" t="s">
        <v>526</v>
      </c>
      <c r="L59" s="244">
        <v>30917</v>
      </c>
    </row>
    <row r="60" spans="2:12" ht="15.75">
      <c r="B60" s="242" t="s">
        <v>342</v>
      </c>
      <c r="C60" s="242">
        <v>21</v>
      </c>
      <c r="D60" s="242" t="s">
        <v>527</v>
      </c>
      <c r="E60" s="243" t="s">
        <v>528</v>
      </c>
      <c r="F60" s="244">
        <v>8447</v>
      </c>
      <c r="G60" s="245">
        <v>54</v>
      </c>
      <c r="H60" s="242" t="s">
        <v>342</v>
      </c>
      <c r="I60" s="242">
        <v>21</v>
      </c>
      <c r="J60" s="242" t="s">
        <v>529</v>
      </c>
      <c r="K60" s="243" t="s">
        <v>530</v>
      </c>
      <c r="L60" s="244">
        <v>30913</v>
      </c>
    </row>
    <row r="61" spans="2:12" ht="15.75">
      <c r="B61" s="242" t="s">
        <v>342</v>
      </c>
      <c r="C61" s="242">
        <v>21</v>
      </c>
      <c r="D61" s="242" t="s">
        <v>531</v>
      </c>
      <c r="E61" s="243" t="s">
        <v>532</v>
      </c>
      <c r="F61" s="244">
        <v>13015</v>
      </c>
      <c r="G61" s="245">
        <v>55</v>
      </c>
      <c r="H61" s="242" t="s">
        <v>342</v>
      </c>
      <c r="I61" s="242">
        <v>21</v>
      </c>
      <c r="J61" s="242" t="s">
        <v>533</v>
      </c>
      <c r="K61" s="243" t="s">
        <v>534</v>
      </c>
      <c r="L61" s="244">
        <v>29755</v>
      </c>
    </row>
    <row r="62" spans="2:12" ht="15.75">
      <c r="B62" s="242" t="s">
        <v>342</v>
      </c>
      <c r="C62" s="242">
        <v>21</v>
      </c>
      <c r="D62" s="242" t="s">
        <v>535</v>
      </c>
      <c r="E62" s="243" t="s">
        <v>536</v>
      </c>
      <c r="F62" s="244">
        <v>21013</v>
      </c>
      <c r="G62" s="245">
        <v>56</v>
      </c>
      <c r="H62" s="242" t="s">
        <v>342</v>
      </c>
      <c r="I62" s="242">
        <v>21</v>
      </c>
      <c r="J62" s="242" t="s">
        <v>409</v>
      </c>
      <c r="K62" s="243" t="s">
        <v>410</v>
      </c>
      <c r="L62" s="244">
        <v>29200</v>
      </c>
    </row>
    <row r="63" spans="2:12" ht="15.75">
      <c r="B63" s="242" t="s">
        <v>342</v>
      </c>
      <c r="C63" s="242">
        <v>21</v>
      </c>
      <c r="D63" s="242" t="s">
        <v>395</v>
      </c>
      <c r="E63" s="243" t="s">
        <v>396</v>
      </c>
      <c r="F63" s="244">
        <v>77684</v>
      </c>
      <c r="G63" s="245">
        <v>57</v>
      </c>
      <c r="H63" s="242" t="s">
        <v>342</v>
      </c>
      <c r="I63" s="242">
        <v>21</v>
      </c>
      <c r="J63" s="242" t="s">
        <v>537</v>
      </c>
      <c r="K63" s="243" t="s">
        <v>538</v>
      </c>
      <c r="L63" s="244">
        <v>28511</v>
      </c>
    </row>
    <row r="64" spans="2:12" ht="15.75">
      <c r="B64" s="242" t="s">
        <v>342</v>
      </c>
      <c r="C64" s="242">
        <v>21</v>
      </c>
      <c r="D64" s="242" t="s">
        <v>539</v>
      </c>
      <c r="E64" s="243" t="s">
        <v>540</v>
      </c>
      <c r="F64" s="244">
        <v>14346</v>
      </c>
      <c r="G64" s="245">
        <v>58</v>
      </c>
      <c r="H64" s="242" t="s">
        <v>342</v>
      </c>
      <c r="I64" s="242">
        <v>21</v>
      </c>
      <c r="J64" s="242" t="s">
        <v>479</v>
      </c>
      <c r="K64" s="243" t="s">
        <v>480</v>
      </c>
      <c r="L64" s="244">
        <v>28022</v>
      </c>
    </row>
    <row r="65" spans="2:12" ht="15.75">
      <c r="B65" s="242" t="s">
        <v>342</v>
      </c>
      <c r="C65" s="242">
        <v>21</v>
      </c>
      <c r="D65" s="242" t="s">
        <v>365</v>
      </c>
      <c r="E65" s="243" t="s">
        <v>366</v>
      </c>
      <c r="F65" s="244">
        <v>120265</v>
      </c>
      <c r="G65" s="245">
        <v>59</v>
      </c>
      <c r="H65" s="242" t="s">
        <v>342</v>
      </c>
      <c r="I65" s="242">
        <v>21</v>
      </c>
      <c r="J65" s="242" t="s">
        <v>541</v>
      </c>
      <c r="K65" s="243" t="s">
        <v>542</v>
      </c>
      <c r="L65" s="244">
        <v>27976</v>
      </c>
    </row>
    <row r="66" spans="2:12" ht="15.75">
      <c r="B66" s="242" t="s">
        <v>342</v>
      </c>
      <c r="C66" s="242">
        <v>21</v>
      </c>
      <c r="D66" s="242" t="s">
        <v>437</v>
      </c>
      <c r="E66" s="243" t="s">
        <v>438</v>
      </c>
      <c r="F66" s="244">
        <v>48320</v>
      </c>
      <c r="G66" s="245">
        <v>60</v>
      </c>
      <c r="H66" s="242" t="s">
        <v>342</v>
      </c>
      <c r="I66" s="242">
        <v>21</v>
      </c>
      <c r="J66" s="242" t="s">
        <v>543</v>
      </c>
      <c r="K66" s="243" t="s">
        <v>544</v>
      </c>
      <c r="L66" s="244">
        <v>27817</v>
      </c>
    </row>
    <row r="67" spans="2:12" ht="15.75">
      <c r="B67" s="242" t="s">
        <v>342</v>
      </c>
      <c r="C67" s="242">
        <v>21</v>
      </c>
      <c r="D67" s="242" t="s">
        <v>473</v>
      </c>
      <c r="E67" s="243" t="s">
        <v>474</v>
      </c>
      <c r="F67" s="244">
        <v>40268</v>
      </c>
      <c r="G67" s="245">
        <v>61</v>
      </c>
      <c r="H67" s="242" t="s">
        <v>342</v>
      </c>
      <c r="I67" s="242">
        <v>21</v>
      </c>
      <c r="J67" s="242" t="s">
        <v>545</v>
      </c>
      <c r="K67" s="243" t="s">
        <v>546</v>
      </c>
      <c r="L67" s="244">
        <v>27507</v>
      </c>
    </row>
    <row r="68" spans="2:12" ht="15.75">
      <c r="B68" s="242" t="s">
        <v>342</v>
      </c>
      <c r="C68" s="242">
        <v>21</v>
      </c>
      <c r="D68" s="242" t="s">
        <v>547</v>
      </c>
      <c r="E68" s="243" t="s">
        <v>548</v>
      </c>
      <c r="F68" s="244">
        <v>15782</v>
      </c>
      <c r="G68" s="245">
        <v>62</v>
      </c>
      <c r="H68" s="242" t="s">
        <v>342</v>
      </c>
      <c r="I68" s="242">
        <v>21</v>
      </c>
      <c r="J68" s="242" t="s">
        <v>385</v>
      </c>
      <c r="K68" s="243" t="s">
        <v>386</v>
      </c>
      <c r="L68" s="244">
        <v>26880</v>
      </c>
    </row>
    <row r="69" spans="2:12" ht="15.75">
      <c r="B69" s="242" t="s">
        <v>342</v>
      </c>
      <c r="C69" s="242">
        <v>21</v>
      </c>
      <c r="D69" s="242" t="s">
        <v>415</v>
      </c>
      <c r="E69" s="243" t="s">
        <v>416</v>
      </c>
      <c r="F69" s="244">
        <v>63821</v>
      </c>
      <c r="G69" s="245">
        <v>63</v>
      </c>
      <c r="H69" s="242" t="s">
        <v>342</v>
      </c>
      <c r="I69" s="242">
        <v>21</v>
      </c>
      <c r="J69" s="242" t="s">
        <v>549</v>
      </c>
      <c r="K69" s="243" t="s">
        <v>550</v>
      </c>
      <c r="L69" s="244">
        <v>26452</v>
      </c>
    </row>
    <row r="70" spans="2:12" ht="15.75">
      <c r="B70" s="242" t="s">
        <v>342</v>
      </c>
      <c r="C70" s="242">
        <v>21</v>
      </c>
      <c r="D70" s="242" t="s">
        <v>529</v>
      </c>
      <c r="E70" s="243" t="s">
        <v>530</v>
      </c>
      <c r="F70" s="244">
        <v>30913</v>
      </c>
      <c r="G70" s="245">
        <v>64</v>
      </c>
      <c r="H70" s="242" t="s">
        <v>342</v>
      </c>
      <c r="I70" s="242">
        <v>21</v>
      </c>
      <c r="J70" s="242" t="s">
        <v>367</v>
      </c>
      <c r="K70" s="243" t="s">
        <v>368</v>
      </c>
      <c r="L70" s="244">
        <v>26348</v>
      </c>
    </row>
    <row r="71" spans="2:12" ht="15.75">
      <c r="B71" s="242" t="s">
        <v>342</v>
      </c>
      <c r="C71" s="242">
        <v>21</v>
      </c>
      <c r="D71" s="242" t="s">
        <v>551</v>
      </c>
      <c r="E71" s="243" t="s">
        <v>552</v>
      </c>
      <c r="F71" s="244">
        <v>12653</v>
      </c>
      <c r="G71" s="245">
        <v>65</v>
      </c>
      <c r="H71" s="242" t="s">
        <v>342</v>
      </c>
      <c r="I71" s="242">
        <v>21</v>
      </c>
      <c r="J71" s="242" t="s">
        <v>359</v>
      </c>
      <c r="K71" s="243" t="s">
        <v>360</v>
      </c>
      <c r="L71" s="244">
        <v>25823</v>
      </c>
    </row>
    <row r="72" spans="2:12" ht="15.75">
      <c r="B72" s="242" t="s">
        <v>342</v>
      </c>
      <c r="C72" s="242">
        <v>21</v>
      </c>
      <c r="D72" s="242" t="s">
        <v>553</v>
      </c>
      <c r="E72" s="243" t="s">
        <v>554</v>
      </c>
      <c r="F72" s="244">
        <v>22881</v>
      </c>
      <c r="G72" s="245">
        <v>66</v>
      </c>
      <c r="H72" s="242" t="s">
        <v>342</v>
      </c>
      <c r="I72" s="242">
        <v>21</v>
      </c>
      <c r="J72" s="242" t="s">
        <v>555</v>
      </c>
      <c r="K72" s="243" t="s">
        <v>556</v>
      </c>
      <c r="L72" s="244">
        <v>25440</v>
      </c>
    </row>
    <row r="73" spans="2:12" ht="15.75">
      <c r="B73" s="242" t="s">
        <v>342</v>
      </c>
      <c r="C73" s="242">
        <v>21</v>
      </c>
      <c r="D73" s="242" t="s">
        <v>557</v>
      </c>
      <c r="E73" s="243" t="s">
        <v>558</v>
      </c>
      <c r="F73" s="244">
        <v>11084</v>
      </c>
      <c r="G73" s="245">
        <v>67</v>
      </c>
      <c r="H73" s="242" t="s">
        <v>342</v>
      </c>
      <c r="I73" s="242">
        <v>21</v>
      </c>
      <c r="J73" s="242" t="s">
        <v>559</v>
      </c>
      <c r="K73" s="243" t="s">
        <v>560</v>
      </c>
      <c r="L73" s="244">
        <v>25371</v>
      </c>
    </row>
    <row r="74" spans="2:12" ht="15.75">
      <c r="B74" s="242" t="s">
        <v>342</v>
      </c>
      <c r="C74" s="242">
        <v>21</v>
      </c>
      <c r="D74" s="242" t="s">
        <v>561</v>
      </c>
      <c r="E74" s="243" t="s">
        <v>562</v>
      </c>
      <c r="F74" s="244">
        <v>17029</v>
      </c>
      <c r="G74" s="245">
        <v>68</v>
      </c>
      <c r="H74" s="242" t="s">
        <v>342</v>
      </c>
      <c r="I74" s="242">
        <v>21</v>
      </c>
      <c r="J74" s="242" t="s">
        <v>563</v>
      </c>
      <c r="K74" s="243" t="s">
        <v>564</v>
      </c>
      <c r="L74" s="244">
        <v>25117</v>
      </c>
    </row>
    <row r="75" spans="2:12" ht="15.75">
      <c r="B75" s="242" t="s">
        <v>342</v>
      </c>
      <c r="C75" s="242">
        <v>21</v>
      </c>
      <c r="D75" s="242" t="s">
        <v>463</v>
      </c>
      <c r="E75" s="243" t="s">
        <v>464</v>
      </c>
      <c r="F75" s="244">
        <v>40629</v>
      </c>
      <c r="G75" s="245">
        <v>69</v>
      </c>
      <c r="H75" s="242" t="s">
        <v>342</v>
      </c>
      <c r="I75" s="242">
        <v>21</v>
      </c>
      <c r="J75" s="242" t="s">
        <v>565</v>
      </c>
      <c r="K75" s="243" t="s">
        <v>566</v>
      </c>
      <c r="L75" s="244">
        <v>25041</v>
      </c>
    </row>
    <row r="76" spans="2:12" ht="15.75">
      <c r="B76" s="242" t="s">
        <v>342</v>
      </c>
      <c r="C76" s="242">
        <v>21</v>
      </c>
      <c r="D76" s="242" t="s">
        <v>567</v>
      </c>
      <c r="E76" s="243" t="s">
        <v>568</v>
      </c>
      <c r="F76" s="244">
        <v>8321</v>
      </c>
      <c r="G76" s="245">
        <v>70</v>
      </c>
      <c r="H76" s="242" t="s">
        <v>342</v>
      </c>
      <c r="I76" s="242">
        <v>21</v>
      </c>
      <c r="J76" s="242" t="s">
        <v>569</v>
      </c>
      <c r="K76" s="243" t="s">
        <v>570</v>
      </c>
      <c r="L76" s="244">
        <v>24907</v>
      </c>
    </row>
    <row r="77" spans="2:12" ht="15.75">
      <c r="B77" s="242" t="s">
        <v>342</v>
      </c>
      <c r="C77" s="242">
        <v>21</v>
      </c>
      <c r="D77" s="242" t="s">
        <v>571</v>
      </c>
      <c r="E77" s="243" t="s">
        <v>572</v>
      </c>
      <c r="F77" s="244">
        <v>10073</v>
      </c>
      <c r="G77" s="245">
        <v>71</v>
      </c>
      <c r="H77" s="242" t="s">
        <v>342</v>
      </c>
      <c r="I77" s="242">
        <v>21</v>
      </c>
      <c r="J77" s="242" t="s">
        <v>573</v>
      </c>
      <c r="K77" s="243" t="s">
        <v>574</v>
      </c>
      <c r="L77" s="244">
        <v>24663</v>
      </c>
    </row>
    <row r="78" spans="2:12" ht="15.75">
      <c r="B78" s="242" t="s">
        <v>342</v>
      </c>
      <c r="C78" s="242">
        <v>21</v>
      </c>
      <c r="D78" s="242" t="s">
        <v>575</v>
      </c>
      <c r="E78" s="243" t="s">
        <v>576</v>
      </c>
      <c r="F78" s="244">
        <v>18573</v>
      </c>
      <c r="G78" s="245">
        <v>72</v>
      </c>
      <c r="H78" s="242" t="s">
        <v>342</v>
      </c>
      <c r="I78" s="242">
        <v>21</v>
      </c>
      <c r="J78" s="242" t="s">
        <v>577</v>
      </c>
      <c r="K78" s="243" t="s">
        <v>578</v>
      </c>
      <c r="L78" s="244">
        <v>24475</v>
      </c>
    </row>
    <row r="79" spans="2:12" ht="15.75">
      <c r="B79" s="242" t="s">
        <v>342</v>
      </c>
      <c r="C79" s="242">
        <v>21</v>
      </c>
      <c r="D79" s="242" t="s">
        <v>579</v>
      </c>
      <c r="E79" s="243" t="s">
        <v>580</v>
      </c>
      <c r="F79" s="244">
        <v>12375</v>
      </c>
      <c r="G79" s="245">
        <v>73</v>
      </c>
      <c r="H79" s="242" t="s">
        <v>342</v>
      </c>
      <c r="I79" s="242">
        <v>21</v>
      </c>
      <c r="J79" s="242" t="s">
        <v>517</v>
      </c>
      <c r="K79" s="243" t="s">
        <v>518</v>
      </c>
      <c r="L79" s="244">
        <v>23866</v>
      </c>
    </row>
    <row r="80" spans="2:12" ht="15.75">
      <c r="B80" s="242" t="s">
        <v>342</v>
      </c>
      <c r="C80" s="242">
        <v>21</v>
      </c>
      <c r="D80" s="242" t="s">
        <v>581</v>
      </c>
      <c r="E80" s="243" t="s">
        <v>582</v>
      </c>
      <c r="F80" s="244">
        <v>15239</v>
      </c>
      <c r="G80" s="245">
        <v>74</v>
      </c>
      <c r="H80" s="242" t="s">
        <v>342</v>
      </c>
      <c r="I80" s="242">
        <v>21</v>
      </c>
      <c r="J80" s="242" t="s">
        <v>483</v>
      </c>
      <c r="K80" s="243" t="s">
        <v>484</v>
      </c>
      <c r="L80" s="244">
        <v>23375</v>
      </c>
    </row>
    <row r="81" spans="2:12" ht="15.75">
      <c r="B81" s="242" t="s">
        <v>342</v>
      </c>
      <c r="C81" s="242">
        <v>21</v>
      </c>
      <c r="D81" s="242" t="s">
        <v>583</v>
      </c>
      <c r="E81" s="243" t="s">
        <v>584</v>
      </c>
      <c r="F81" s="244">
        <v>11464</v>
      </c>
      <c r="G81" s="245">
        <v>75</v>
      </c>
      <c r="H81" s="242" t="s">
        <v>342</v>
      </c>
      <c r="I81" s="242">
        <v>21</v>
      </c>
      <c r="J81" s="242" t="s">
        <v>585</v>
      </c>
      <c r="K81" s="243" t="s">
        <v>586</v>
      </c>
      <c r="L81" s="244">
        <v>23243</v>
      </c>
    </row>
    <row r="82" spans="2:12" ht="15.75">
      <c r="B82" s="242" t="s">
        <v>342</v>
      </c>
      <c r="C82" s="242">
        <v>21</v>
      </c>
      <c r="D82" s="242" t="s">
        <v>587</v>
      </c>
      <c r="E82" s="243" t="s">
        <v>588</v>
      </c>
      <c r="F82" s="244">
        <v>17579</v>
      </c>
      <c r="G82" s="245">
        <v>76</v>
      </c>
      <c r="H82" s="242" t="s">
        <v>342</v>
      </c>
      <c r="I82" s="242">
        <v>21</v>
      </c>
      <c r="J82" s="242" t="s">
        <v>589</v>
      </c>
      <c r="K82" s="243" t="s">
        <v>590</v>
      </c>
      <c r="L82" s="244">
        <v>23232</v>
      </c>
    </row>
    <row r="83" spans="2:12" ht="15.75">
      <c r="B83" s="242" t="s">
        <v>342</v>
      </c>
      <c r="C83" s="242">
        <v>21</v>
      </c>
      <c r="D83" s="242" t="s">
        <v>591</v>
      </c>
      <c r="E83" s="243" t="s">
        <v>592</v>
      </c>
      <c r="F83" s="244">
        <v>10591</v>
      </c>
      <c r="G83" s="245">
        <v>77</v>
      </c>
      <c r="H83" s="242" t="s">
        <v>342</v>
      </c>
      <c r="I83" s="242">
        <v>21</v>
      </c>
      <c r="J83" s="242" t="s">
        <v>521</v>
      </c>
      <c r="K83" s="243" t="s">
        <v>522</v>
      </c>
      <c r="L83" s="244">
        <v>23219</v>
      </c>
    </row>
    <row r="84" spans="2:12" ht="15.75">
      <c r="B84" s="242" t="s">
        <v>342</v>
      </c>
      <c r="C84" s="242">
        <v>21</v>
      </c>
      <c r="D84" s="242" t="s">
        <v>593</v>
      </c>
      <c r="E84" s="243" t="s">
        <v>594</v>
      </c>
      <c r="F84" s="244">
        <v>17747</v>
      </c>
      <c r="G84" s="245">
        <v>78</v>
      </c>
      <c r="H84" s="242" t="s">
        <v>342</v>
      </c>
      <c r="I84" s="242">
        <v>21</v>
      </c>
      <c r="J84" s="242" t="s">
        <v>553</v>
      </c>
      <c r="K84" s="243" t="s">
        <v>554</v>
      </c>
      <c r="L84" s="244">
        <v>22881</v>
      </c>
    </row>
    <row r="85" spans="2:12" ht="15.75">
      <c r="B85" s="242" t="s">
        <v>342</v>
      </c>
      <c r="C85" s="242">
        <v>21</v>
      </c>
      <c r="D85" s="242" t="s">
        <v>595</v>
      </c>
      <c r="E85" s="243" t="s">
        <v>596</v>
      </c>
      <c r="F85" s="244">
        <v>16456</v>
      </c>
      <c r="G85" s="245">
        <v>79</v>
      </c>
      <c r="H85" s="242" t="s">
        <v>342</v>
      </c>
      <c r="I85" s="242">
        <v>21</v>
      </c>
      <c r="J85" s="242" t="s">
        <v>597</v>
      </c>
      <c r="K85" s="243" t="s">
        <v>598</v>
      </c>
      <c r="L85" s="244">
        <v>22822</v>
      </c>
    </row>
    <row r="86" spans="2:12" ht="15.75">
      <c r="B86" s="242" t="s">
        <v>342</v>
      </c>
      <c r="C86" s="242">
        <v>21</v>
      </c>
      <c r="D86" s="242" t="s">
        <v>599</v>
      </c>
      <c r="E86" s="243" t="s">
        <v>600</v>
      </c>
      <c r="F86" s="244">
        <v>7626</v>
      </c>
      <c r="G86" s="245">
        <v>80</v>
      </c>
      <c r="H86" s="242" t="s">
        <v>342</v>
      </c>
      <c r="I86" s="242">
        <v>21</v>
      </c>
      <c r="J86" s="242" t="s">
        <v>601</v>
      </c>
      <c r="K86" s="243" t="s">
        <v>602</v>
      </c>
      <c r="L86" s="244">
        <v>22602</v>
      </c>
    </row>
    <row r="87" spans="2:12" ht="15.75">
      <c r="B87" s="242" t="s">
        <v>342</v>
      </c>
      <c r="C87" s="242">
        <v>21</v>
      </c>
      <c r="D87" s="242" t="s">
        <v>603</v>
      </c>
      <c r="E87" s="243" t="s">
        <v>604</v>
      </c>
      <c r="F87" s="244">
        <v>10011</v>
      </c>
      <c r="G87" s="245">
        <v>81</v>
      </c>
      <c r="H87" s="242" t="s">
        <v>342</v>
      </c>
      <c r="I87" s="242">
        <v>21</v>
      </c>
      <c r="J87" s="242" t="s">
        <v>355</v>
      </c>
      <c r="K87" s="243" t="s">
        <v>356</v>
      </c>
      <c r="L87" s="244">
        <v>21659</v>
      </c>
    </row>
    <row r="88" spans="2:12" ht="15.75">
      <c r="B88" s="242" t="s">
        <v>342</v>
      </c>
      <c r="C88" s="242">
        <v>21</v>
      </c>
      <c r="D88" s="242" t="s">
        <v>563</v>
      </c>
      <c r="E88" s="243" t="s">
        <v>564</v>
      </c>
      <c r="F88" s="244">
        <v>25117</v>
      </c>
      <c r="G88" s="245">
        <v>82</v>
      </c>
      <c r="H88" s="242" t="s">
        <v>342</v>
      </c>
      <c r="I88" s="242">
        <v>21</v>
      </c>
      <c r="J88" s="242" t="s">
        <v>509</v>
      </c>
      <c r="K88" s="243" t="s">
        <v>510</v>
      </c>
      <c r="L88" s="244">
        <v>21464</v>
      </c>
    </row>
    <row r="89" spans="2:12" ht="15.75">
      <c r="B89" s="242" t="s">
        <v>342</v>
      </c>
      <c r="C89" s="242">
        <v>21</v>
      </c>
      <c r="D89" s="242" t="s">
        <v>605</v>
      </c>
      <c r="E89" s="243" t="s">
        <v>606</v>
      </c>
      <c r="F89" s="244">
        <v>6142</v>
      </c>
      <c r="G89" s="245">
        <v>83</v>
      </c>
      <c r="H89" s="242" t="s">
        <v>342</v>
      </c>
      <c r="I89" s="242">
        <v>21</v>
      </c>
      <c r="J89" s="242" t="s">
        <v>607</v>
      </c>
      <c r="K89" s="243" t="s">
        <v>608</v>
      </c>
      <c r="L89" s="244">
        <v>21164</v>
      </c>
    </row>
    <row r="90" spans="2:12" ht="15.75">
      <c r="B90" s="242" t="s">
        <v>342</v>
      </c>
      <c r="C90" s="242">
        <v>21</v>
      </c>
      <c r="D90" s="242" t="s">
        <v>407</v>
      </c>
      <c r="E90" s="243" t="s">
        <v>408</v>
      </c>
      <c r="F90" s="244">
        <v>67626</v>
      </c>
      <c r="G90" s="245">
        <v>84</v>
      </c>
      <c r="H90" s="242" t="s">
        <v>342</v>
      </c>
      <c r="I90" s="242">
        <v>21</v>
      </c>
      <c r="J90" s="242" t="s">
        <v>535</v>
      </c>
      <c r="K90" s="243" t="s">
        <v>536</v>
      </c>
      <c r="L90" s="244">
        <v>21013</v>
      </c>
    </row>
    <row r="91" spans="2:12" ht="15.75">
      <c r="B91" s="242" t="s">
        <v>342</v>
      </c>
      <c r="C91" s="242">
        <v>21</v>
      </c>
      <c r="D91" s="242" t="s">
        <v>609</v>
      </c>
      <c r="E91" s="243" t="s">
        <v>610</v>
      </c>
      <c r="F91" s="244">
        <v>11827</v>
      </c>
      <c r="G91" s="245">
        <v>85</v>
      </c>
      <c r="H91" s="242" t="s">
        <v>342</v>
      </c>
      <c r="I91" s="242">
        <v>21</v>
      </c>
      <c r="J91" s="242" t="s">
        <v>611</v>
      </c>
      <c r="K91" s="243" t="s">
        <v>612</v>
      </c>
      <c r="L91" s="244">
        <v>20892</v>
      </c>
    </row>
    <row r="92" spans="2:12" ht="15.75">
      <c r="B92" s="242" t="s">
        <v>342</v>
      </c>
      <c r="C92" s="242">
        <v>21</v>
      </c>
      <c r="D92" s="242" t="s">
        <v>541</v>
      </c>
      <c r="E92" s="243" t="s">
        <v>542</v>
      </c>
      <c r="F92" s="244">
        <v>27976</v>
      </c>
      <c r="G92" s="245">
        <v>86</v>
      </c>
      <c r="H92" s="242" t="s">
        <v>342</v>
      </c>
      <c r="I92" s="242">
        <v>21</v>
      </c>
      <c r="J92" s="242" t="s">
        <v>613</v>
      </c>
      <c r="K92" s="243" t="s">
        <v>614</v>
      </c>
      <c r="L92" s="244">
        <v>20891</v>
      </c>
    </row>
    <row r="93" spans="2:12" ht="15.75">
      <c r="B93" s="242" t="s">
        <v>342</v>
      </c>
      <c r="C93" s="242">
        <v>21</v>
      </c>
      <c r="D93" s="242" t="s">
        <v>549</v>
      </c>
      <c r="E93" s="243" t="s">
        <v>550</v>
      </c>
      <c r="F93" s="244">
        <v>26452</v>
      </c>
      <c r="G93" s="245">
        <v>87</v>
      </c>
      <c r="H93" s="242" t="s">
        <v>342</v>
      </c>
      <c r="I93" s="242">
        <v>21</v>
      </c>
      <c r="J93" s="242" t="s">
        <v>451</v>
      </c>
      <c r="K93" s="243" t="s">
        <v>452</v>
      </c>
      <c r="L93" s="244">
        <v>20853</v>
      </c>
    </row>
    <row r="94" spans="2:12" ht="15.75">
      <c r="B94" s="242" t="s">
        <v>342</v>
      </c>
      <c r="C94" s="242">
        <v>21</v>
      </c>
      <c r="D94" s="242" t="s">
        <v>615</v>
      </c>
      <c r="E94" s="243" t="s">
        <v>616</v>
      </c>
      <c r="F94" s="244">
        <v>13774</v>
      </c>
      <c r="G94" s="245">
        <v>88</v>
      </c>
      <c r="H94" s="242" t="s">
        <v>342</v>
      </c>
      <c r="I94" s="242">
        <v>21</v>
      </c>
      <c r="J94" s="242" t="s">
        <v>617</v>
      </c>
      <c r="K94" s="243" t="s">
        <v>618</v>
      </c>
      <c r="L94" s="244">
        <v>20815</v>
      </c>
    </row>
    <row r="95" spans="2:12" ht="15.75">
      <c r="B95" s="242" t="s">
        <v>342</v>
      </c>
      <c r="C95" s="242">
        <v>21</v>
      </c>
      <c r="D95" s="242" t="s">
        <v>619</v>
      </c>
      <c r="E95" s="243" t="s">
        <v>620</v>
      </c>
      <c r="F95" s="244">
        <v>11628</v>
      </c>
      <c r="G95" s="245">
        <v>89</v>
      </c>
      <c r="H95" s="242" t="s">
        <v>342</v>
      </c>
      <c r="I95" s="242">
        <v>21</v>
      </c>
      <c r="J95" s="242" t="s">
        <v>621</v>
      </c>
      <c r="K95" s="243" t="s">
        <v>622</v>
      </c>
      <c r="L95" s="244">
        <v>20678</v>
      </c>
    </row>
    <row r="96" spans="2:12" ht="15.75">
      <c r="B96" s="242" t="s">
        <v>342</v>
      </c>
      <c r="C96" s="242">
        <v>21</v>
      </c>
      <c r="D96" s="242" t="s">
        <v>349</v>
      </c>
      <c r="E96" s="243" t="s">
        <v>350</v>
      </c>
      <c r="F96" s="244">
        <v>253123</v>
      </c>
      <c r="G96" s="245">
        <v>90</v>
      </c>
      <c r="H96" s="242" t="s">
        <v>342</v>
      </c>
      <c r="I96" s="242">
        <v>21</v>
      </c>
      <c r="J96" s="242" t="s">
        <v>623</v>
      </c>
      <c r="K96" s="243" t="s">
        <v>624</v>
      </c>
      <c r="L96" s="244">
        <v>20612</v>
      </c>
    </row>
    <row r="97" spans="2:12" ht="15.75">
      <c r="B97" s="242" t="s">
        <v>342</v>
      </c>
      <c r="C97" s="242">
        <v>21</v>
      </c>
      <c r="D97" s="242" t="s">
        <v>625</v>
      </c>
      <c r="E97" s="243" t="s">
        <v>626</v>
      </c>
      <c r="F97" s="244">
        <v>15609</v>
      </c>
      <c r="G97" s="245">
        <v>91</v>
      </c>
      <c r="H97" s="242" t="s">
        <v>342</v>
      </c>
      <c r="I97" s="242">
        <v>21</v>
      </c>
      <c r="J97" s="242" t="s">
        <v>627</v>
      </c>
      <c r="K97" s="243" t="s">
        <v>628</v>
      </c>
      <c r="L97" s="244">
        <v>20596</v>
      </c>
    </row>
    <row r="98" spans="2:12" ht="15.75">
      <c r="B98" s="242" t="s">
        <v>342</v>
      </c>
      <c r="C98" s="242">
        <v>21</v>
      </c>
      <c r="D98" s="242" t="s">
        <v>411</v>
      </c>
      <c r="E98" s="243" t="s">
        <v>412</v>
      </c>
      <c r="F98" s="244">
        <v>66433</v>
      </c>
      <c r="G98" s="245">
        <v>92</v>
      </c>
      <c r="H98" s="242" t="s">
        <v>342</v>
      </c>
      <c r="I98" s="242">
        <v>21</v>
      </c>
      <c r="J98" s="242" t="s">
        <v>629</v>
      </c>
      <c r="K98" s="243" t="s">
        <v>630</v>
      </c>
      <c r="L98" s="244">
        <v>20393</v>
      </c>
    </row>
    <row r="99" spans="2:12" ht="15.75">
      <c r="B99" s="242" t="s">
        <v>342</v>
      </c>
      <c r="C99" s="242">
        <v>21</v>
      </c>
      <c r="D99" s="242" t="s">
        <v>555</v>
      </c>
      <c r="E99" s="243" t="s">
        <v>556</v>
      </c>
      <c r="F99" s="244">
        <v>25440</v>
      </c>
      <c r="G99" s="245">
        <v>93</v>
      </c>
      <c r="H99" s="242" t="s">
        <v>342</v>
      </c>
      <c r="I99" s="242">
        <v>21</v>
      </c>
      <c r="J99" s="242" t="s">
        <v>631</v>
      </c>
      <c r="K99" s="243" t="s">
        <v>632</v>
      </c>
      <c r="L99" s="244">
        <v>20235</v>
      </c>
    </row>
    <row r="100" spans="2:12" ht="15.75">
      <c r="B100" s="242" t="s">
        <v>342</v>
      </c>
      <c r="C100" s="242">
        <v>21</v>
      </c>
      <c r="D100" s="242" t="s">
        <v>633</v>
      </c>
      <c r="E100" s="243" t="s">
        <v>634</v>
      </c>
      <c r="F100" s="244">
        <v>9819</v>
      </c>
      <c r="G100" s="245">
        <v>94</v>
      </c>
      <c r="H100" s="242" t="s">
        <v>342</v>
      </c>
      <c r="I100" s="242">
        <v>21</v>
      </c>
      <c r="J100" s="242" t="s">
        <v>635</v>
      </c>
      <c r="K100" s="243" t="s">
        <v>636</v>
      </c>
      <c r="L100" s="244">
        <v>19846</v>
      </c>
    </row>
    <row r="101" spans="2:12" ht="15.75">
      <c r="B101" s="242" t="s">
        <v>342</v>
      </c>
      <c r="C101" s="242">
        <v>21</v>
      </c>
      <c r="D101" s="242" t="s">
        <v>637</v>
      </c>
      <c r="E101" s="243" t="s">
        <v>638</v>
      </c>
      <c r="F101" s="244">
        <v>16124</v>
      </c>
      <c r="G101" s="245">
        <v>95</v>
      </c>
      <c r="H101" s="242" t="s">
        <v>342</v>
      </c>
      <c r="I101" s="242">
        <v>21</v>
      </c>
      <c r="J101" s="242" t="s">
        <v>505</v>
      </c>
      <c r="K101" s="243" t="s">
        <v>506</v>
      </c>
      <c r="L101" s="244">
        <v>19702</v>
      </c>
    </row>
    <row r="102" spans="2:12" ht="15.75">
      <c r="B102" s="242" t="s">
        <v>342</v>
      </c>
      <c r="C102" s="242">
        <v>21</v>
      </c>
      <c r="D102" s="242" t="s">
        <v>589</v>
      </c>
      <c r="E102" s="243" t="s">
        <v>590</v>
      </c>
      <c r="F102" s="244">
        <v>23232</v>
      </c>
      <c r="G102" s="245">
        <v>96</v>
      </c>
      <c r="H102" s="242" t="s">
        <v>342</v>
      </c>
      <c r="I102" s="242">
        <v>21</v>
      </c>
      <c r="J102" s="242" t="s">
        <v>639</v>
      </c>
      <c r="K102" s="243" t="s">
        <v>640</v>
      </c>
      <c r="L102" s="244">
        <v>19288</v>
      </c>
    </row>
    <row r="103" spans="2:12" ht="15.75">
      <c r="B103" s="242" t="s">
        <v>342</v>
      </c>
      <c r="C103" s="242">
        <v>21</v>
      </c>
      <c r="D103" s="242" t="s">
        <v>641</v>
      </c>
      <c r="E103" s="243" t="s">
        <v>642</v>
      </c>
      <c r="F103" s="244">
        <v>15827</v>
      </c>
      <c r="G103" s="245">
        <v>97</v>
      </c>
      <c r="H103" s="242" t="s">
        <v>342</v>
      </c>
      <c r="I103" s="242">
        <v>21</v>
      </c>
      <c r="J103" s="242" t="s">
        <v>643</v>
      </c>
      <c r="K103" s="243" t="s">
        <v>644</v>
      </c>
      <c r="L103" s="244">
        <v>19267</v>
      </c>
    </row>
    <row r="104" spans="2:12" ht="15.75">
      <c r="B104" s="242" t="s">
        <v>342</v>
      </c>
      <c r="C104" s="242">
        <v>21</v>
      </c>
      <c r="D104" s="242" t="s">
        <v>645</v>
      </c>
      <c r="E104" s="243" t="s">
        <v>646</v>
      </c>
      <c r="F104" s="244">
        <v>3431</v>
      </c>
      <c r="G104" s="245">
        <v>98</v>
      </c>
      <c r="H104" s="242" t="s">
        <v>342</v>
      </c>
      <c r="I104" s="242">
        <v>21</v>
      </c>
      <c r="J104" s="242" t="s">
        <v>647</v>
      </c>
      <c r="K104" s="243" t="s">
        <v>648</v>
      </c>
      <c r="L104" s="244">
        <v>19080</v>
      </c>
    </row>
    <row r="105" spans="2:12" ht="15.75">
      <c r="B105" s="242" t="s">
        <v>342</v>
      </c>
      <c r="C105" s="242">
        <v>21</v>
      </c>
      <c r="D105" s="242" t="s">
        <v>435</v>
      </c>
      <c r="E105" s="243" t="s">
        <v>436</v>
      </c>
      <c r="F105" s="244">
        <v>48992</v>
      </c>
      <c r="G105" s="245">
        <v>99</v>
      </c>
      <c r="H105" s="242" t="s">
        <v>342</v>
      </c>
      <c r="I105" s="242">
        <v>21</v>
      </c>
      <c r="J105" s="242" t="s">
        <v>649</v>
      </c>
      <c r="K105" s="243" t="s">
        <v>650</v>
      </c>
      <c r="L105" s="244">
        <v>18999</v>
      </c>
    </row>
    <row r="106" spans="2:12" ht="15.75">
      <c r="B106" s="242" t="s">
        <v>342</v>
      </c>
      <c r="C106" s="242">
        <v>21</v>
      </c>
      <c r="D106" s="242" t="s">
        <v>651</v>
      </c>
      <c r="E106" s="243" t="s">
        <v>652</v>
      </c>
      <c r="F106" s="244">
        <v>10602</v>
      </c>
      <c r="G106" s="245">
        <v>100</v>
      </c>
      <c r="H106" s="242" t="s">
        <v>342</v>
      </c>
      <c r="I106" s="242">
        <v>21</v>
      </c>
      <c r="J106" s="242" t="s">
        <v>499</v>
      </c>
      <c r="K106" s="243" t="s">
        <v>500</v>
      </c>
      <c r="L106" s="244">
        <v>18943</v>
      </c>
    </row>
    <row r="107" spans="2:12" ht="15.75">
      <c r="B107" s="242" t="s">
        <v>342</v>
      </c>
      <c r="C107" s="242">
        <v>21</v>
      </c>
      <c r="D107" s="242" t="s">
        <v>653</v>
      </c>
      <c r="E107" s="243" t="s">
        <v>654</v>
      </c>
      <c r="F107" s="244">
        <v>8716</v>
      </c>
      <c r="G107" s="245">
        <v>101</v>
      </c>
      <c r="H107" s="242" t="s">
        <v>342</v>
      </c>
      <c r="I107" s="242">
        <v>21</v>
      </c>
      <c r="J107" s="242" t="s">
        <v>655</v>
      </c>
      <c r="K107" s="243" t="s">
        <v>656</v>
      </c>
      <c r="L107" s="244">
        <v>18938</v>
      </c>
    </row>
    <row r="108" spans="2:12" ht="15.75">
      <c r="B108" s="242" t="s">
        <v>342</v>
      </c>
      <c r="C108" s="242">
        <v>21</v>
      </c>
      <c r="D108" s="242" t="s">
        <v>657</v>
      </c>
      <c r="E108" s="243" t="s">
        <v>658</v>
      </c>
      <c r="F108" s="244">
        <v>15893</v>
      </c>
      <c r="G108" s="245">
        <v>102</v>
      </c>
      <c r="H108" s="242" t="s">
        <v>342</v>
      </c>
      <c r="I108" s="242">
        <v>21</v>
      </c>
      <c r="J108" s="242" t="s">
        <v>659</v>
      </c>
      <c r="K108" s="243" t="s">
        <v>660</v>
      </c>
      <c r="L108" s="244">
        <v>18607</v>
      </c>
    </row>
    <row r="109" spans="2:12" ht="15.75">
      <c r="B109" s="242" t="s">
        <v>342</v>
      </c>
      <c r="C109" s="242">
        <v>21</v>
      </c>
      <c r="D109" s="242" t="s">
        <v>661</v>
      </c>
      <c r="E109" s="243" t="s">
        <v>662</v>
      </c>
      <c r="F109" s="244">
        <v>11020</v>
      </c>
      <c r="G109" s="245">
        <v>103</v>
      </c>
      <c r="H109" s="242" t="s">
        <v>342</v>
      </c>
      <c r="I109" s="242">
        <v>21</v>
      </c>
      <c r="J109" s="242" t="s">
        <v>575</v>
      </c>
      <c r="K109" s="243" t="s">
        <v>576</v>
      </c>
      <c r="L109" s="244">
        <v>18573</v>
      </c>
    </row>
    <row r="110" spans="2:12" ht="15.75">
      <c r="B110" s="242" t="s">
        <v>342</v>
      </c>
      <c r="C110" s="242">
        <v>21</v>
      </c>
      <c r="D110" s="242" t="s">
        <v>663</v>
      </c>
      <c r="E110" s="243" t="s">
        <v>664</v>
      </c>
      <c r="F110" s="244">
        <v>11111</v>
      </c>
      <c r="G110" s="245">
        <v>104</v>
      </c>
      <c r="H110" s="242" t="s">
        <v>342</v>
      </c>
      <c r="I110" s="242">
        <v>21</v>
      </c>
      <c r="J110" s="242" t="s">
        <v>665</v>
      </c>
      <c r="K110" s="243" t="s">
        <v>666</v>
      </c>
      <c r="L110" s="244">
        <v>18549</v>
      </c>
    </row>
    <row r="111" spans="2:12" ht="15.75">
      <c r="B111" s="242" t="s">
        <v>342</v>
      </c>
      <c r="C111" s="242">
        <v>21</v>
      </c>
      <c r="D111" s="242" t="s">
        <v>667</v>
      </c>
      <c r="E111" s="243" t="s">
        <v>668</v>
      </c>
      <c r="F111" s="244">
        <v>7359</v>
      </c>
      <c r="G111" s="245">
        <v>105</v>
      </c>
      <c r="H111" s="242" t="s">
        <v>342</v>
      </c>
      <c r="I111" s="242">
        <v>21</v>
      </c>
      <c r="J111" s="242" t="s">
        <v>669</v>
      </c>
      <c r="K111" s="243" t="s">
        <v>670</v>
      </c>
      <c r="L111" s="244">
        <v>18420</v>
      </c>
    </row>
    <row r="112" spans="2:12" ht="15.75">
      <c r="B112" s="242" t="s">
        <v>342</v>
      </c>
      <c r="C112" s="242">
        <v>21</v>
      </c>
      <c r="D112" s="242" t="s">
        <v>671</v>
      </c>
      <c r="E112" s="243" t="s">
        <v>672</v>
      </c>
      <c r="F112" s="244">
        <v>11642</v>
      </c>
      <c r="G112" s="245">
        <v>106</v>
      </c>
      <c r="H112" s="242" t="s">
        <v>342</v>
      </c>
      <c r="I112" s="242">
        <v>21</v>
      </c>
      <c r="J112" s="242" t="s">
        <v>673</v>
      </c>
      <c r="K112" s="243" t="s">
        <v>674</v>
      </c>
      <c r="L112" s="244">
        <v>18406</v>
      </c>
    </row>
    <row r="113" spans="2:12" ht="15.75">
      <c r="B113" s="242" t="s">
        <v>342</v>
      </c>
      <c r="C113" s="242">
        <v>21</v>
      </c>
      <c r="D113" s="242" t="s">
        <v>675</v>
      </c>
      <c r="E113" s="243" t="s">
        <v>676</v>
      </c>
      <c r="F113" s="244">
        <v>11871</v>
      </c>
      <c r="G113" s="245">
        <v>107</v>
      </c>
      <c r="H113" s="242" t="s">
        <v>342</v>
      </c>
      <c r="I113" s="242">
        <v>21</v>
      </c>
      <c r="J113" s="242" t="s">
        <v>433</v>
      </c>
      <c r="K113" s="243" t="s">
        <v>434</v>
      </c>
      <c r="L113" s="244">
        <v>18365</v>
      </c>
    </row>
    <row r="114" spans="2:12" ht="15.75">
      <c r="B114" s="242" t="s">
        <v>342</v>
      </c>
      <c r="C114" s="242">
        <v>21</v>
      </c>
      <c r="D114" s="242" t="s">
        <v>677</v>
      </c>
      <c r="E114" s="243" t="s">
        <v>678</v>
      </c>
      <c r="F114" s="244">
        <v>6788</v>
      </c>
      <c r="G114" s="245">
        <v>108</v>
      </c>
      <c r="H114" s="242" t="s">
        <v>342</v>
      </c>
      <c r="I114" s="242">
        <v>21</v>
      </c>
      <c r="J114" s="242" t="s">
        <v>679</v>
      </c>
      <c r="K114" s="243" t="s">
        <v>680</v>
      </c>
      <c r="L114" s="244">
        <v>18256</v>
      </c>
    </row>
    <row r="115" spans="2:12" ht="15.75">
      <c r="B115" s="242" t="s">
        <v>342</v>
      </c>
      <c r="C115" s="242">
        <v>21</v>
      </c>
      <c r="D115" s="242" t="s">
        <v>643</v>
      </c>
      <c r="E115" s="243" t="s">
        <v>644</v>
      </c>
      <c r="F115" s="244">
        <v>19267</v>
      </c>
      <c r="G115" s="245">
        <v>109</v>
      </c>
      <c r="H115" s="242" t="s">
        <v>342</v>
      </c>
      <c r="I115" s="242">
        <v>21</v>
      </c>
      <c r="J115" s="242" t="s">
        <v>681</v>
      </c>
      <c r="K115" s="243" t="s">
        <v>682</v>
      </c>
      <c r="L115" s="244">
        <v>18182</v>
      </c>
    </row>
    <row r="116" spans="2:12" ht="15.75">
      <c r="B116" s="242" t="s">
        <v>342</v>
      </c>
      <c r="C116" s="242">
        <v>21</v>
      </c>
      <c r="D116" s="242" t="s">
        <v>617</v>
      </c>
      <c r="E116" s="243" t="s">
        <v>618</v>
      </c>
      <c r="F116" s="244">
        <v>20815</v>
      </c>
      <c r="G116" s="245">
        <v>110</v>
      </c>
      <c r="H116" s="242" t="s">
        <v>342</v>
      </c>
      <c r="I116" s="242">
        <v>21</v>
      </c>
      <c r="J116" s="242" t="s">
        <v>683</v>
      </c>
      <c r="K116" s="243" t="s">
        <v>684</v>
      </c>
      <c r="L116" s="244">
        <v>18095</v>
      </c>
    </row>
    <row r="117" spans="2:12" ht="15.75">
      <c r="B117" s="242" t="s">
        <v>342</v>
      </c>
      <c r="C117" s="242">
        <v>21</v>
      </c>
      <c r="D117" s="242" t="s">
        <v>685</v>
      </c>
      <c r="E117" s="243" t="s">
        <v>686</v>
      </c>
      <c r="F117" s="244">
        <v>7658</v>
      </c>
      <c r="G117" s="245">
        <v>111</v>
      </c>
      <c r="H117" s="242" t="s">
        <v>342</v>
      </c>
      <c r="I117" s="242">
        <v>21</v>
      </c>
      <c r="J117" s="242" t="s">
        <v>393</v>
      </c>
      <c r="K117" s="243" t="s">
        <v>394</v>
      </c>
      <c r="L117" s="244">
        <v>17948</v>
      </c>
    </row>
    <row r="118" spans="2:12" ht="15.75">
      <c r="B118" s="242" t="s">
        <v>342</v>
      </c>
      <c r="C118" s="242">
        <v>21</v>
      </c>
      <c r="D118" s="242" t="s">
        <v>687</v>
      </c>
      <c r="E118" s="243" t="s">
        <v>688</v>
      </c>
      <c r="F118" s="244">
        <v>15734</v>
      </c>
      <c r="G118" s="245">
        <v>112</v>
      </c>
      <c r="H118" s="242" t="s">
        <v>342</v>
      </c>
      <c r="I118" s="242">
        <v>21</v>
      </c>
      <c r="J118" s="242" t="s">
        <v>689</v>
      </c>
      <c r="K118" s="243" t="s">
        <v>690</v>
      </c>
      <c r="L118" s="244">
        <v>17773</v>
      </c>
    </row>
    <row r="119" spans="2:12" ht="15.75">
      <c r="B119" s="242" t="s">
        <v>342</v>
      </c>
      <c r="C119" s="242">
        <v>21</v>
      </c>
      <c r="D119" s="242" t="s">
        <v>691</v>
      </c>
      <c r="E119" s="243" t="s">
        <v>692</v>
      </c>
      <c r="F119" s="244">
        <v>16375</v>
      </c>
      <c r="G119" s="245">
        <v>113</v>
      </c>
      <c r="H119" s="242" t="s">
        <v>342</v>
      </c>
      <c r="I119" s="242">
        <v>21</v>
      </c>
      <c r="J119" s="242" t="s">
        <v>593</v>
      </c>
      <c r="K119" s="243" t="s">
        <v>594</v>
      </c>
      <c r="L119" s="244">
        <v>17747</v>
      </c>
    </row>
    <row r="120" spans="2:12" ht="15.75">
      <c r="B120" s="242" t="s">
        <v>342</v>
      </c>
      <c r="C120" s="242">
        <v>21</v>
      </c>
      <c r="D120" s="242" t="s">
        <v>597</v>
      </c>
      <c r="E120" s="243" t="s">
        <v>598</v>
      </c>
      <c r="F120" s="244">
        <v>22822</v>
      </c>
      <c r="G120" s="245">
        <v>114</v>
      </c>
      <c r="H120" s="242" t="s">
        <v>342</v>
      </c>
      <c r="I120" s="242">
        <v>21</v>
      </c>
      <c r="J120" s="242" t="s">
        <v>693</v>
      </c>
      <c r="K120" s="243" t="s">
        <v>694</v>
      </c>
      <c r="L120" s="244">
        <v>17663</v>
      </c>
    </row>
    <row r="121" spans="2:12" ht="15.75">
      <c r="B121" s="242" t="s">
        <v>342</v>
      </c>
      <c r="C121" s="242">
        <v>21</v>
      </c>
      <c r="D121" s="242" t="s">
        <v>501</v>
      </c>
      <c r="E121" s="243" t="s">
        <v>502</v>
      </c>
      <c r="F121" s="244">
        <v>32988</v>
      </c>
      <c r="G121" s="245">
        <v>115</v>
      </c>
      <c r="H121" s="242" t="s">
        <v>342</v>
      </c>
      <c r="I121" s="242">
        <v>21</v>
      </c>
      <c r="J121" s="242" t="s">
        <v>587</v>
      </c>
      <c r="K121" s="243" t="s">
        <v>588</v>
      </c>
      <c r="L121" s="244">
        <v>17579</v>
      </c>
    </row>
    <row r="122" spans="2:12" ht="15.75">
      <c r="B122" s="242" t="s">
        <v>342</v>
      </c>
      <c r="C122" s="242">
        <v>21</v>
      </c>
      <c r="D122" s="242" t="s">
        <v>695</v>
      </c>
      <c r="E122" s="243" t="s">
        <v>696</v>
      </c>
      <c r="F122" s="244">
        <v>16169</v>
      </c>
      <c r="G122" s="245">
        <v>116</v>
      </c>
      <c r="H122" s="242" t="s">
        <v>342</v>
      </c>
      <c r="I122" s="242">
        <v>21</v>
      </c>
      <c r="J122" s="242" t="s">
        <v>423</v>
      </c>
      <c r="K122" s="243" t="s">
        <v>424</v>
      </c>
      <c r="L122" s="244">
        <v>17335</v>
      </c>
    </row>
    <row r="123" spans="2:12" ht="15.75">
      <c r="B123" s="242" t="s">
        <v>342</v>
      </c>
      <c r="C123" s="242">
        <v>21</v>
      </c>
      <c r="D123" s="242" t="s">
        <v>697</v>
      </c>
      <c r="E123" s="243" t="s">
        <v>698</v>
      </c>
      <c r="F123" s="244">
        <v>8284</v>
      </c>
      <c r="G123" s="245">
        <v>117</v>
      </c>
      <c r="H123" s="242" t="s">
        <v>342</v>
      </c>
      <c r="I123" s="242">
        <v>21</v>
      </c>
      <c r="J123" s="242" t="s">
        <v>561</v>
      </c>
      <c r="K123" s="243" t="s">
        <v>562</v>
      </c>
      <c r="L123" s="244">
        <v>17029</v>
      </c>
    </row>
    <row r="124" spans="2:12" ht="15.75">
      <c r="B124" s="242" t="s">
        <v>342</v>
      </c>
      <c r="C124" s="242">
        <v>21</v>
      </c>
      <c r="D124" s="242" t="s">
        <v>627</v>
      </c>
      <c r="E124" s="243" t="s">
        <v>628</v>
      </c>
      <c r="F124" s="244">
        <v>20596</v>
      </c>
      <c r="G124" s="245">
        <v>118</v>
      </c>
      <c r="H124" s="242" t="s">
        <v>342</v>
      </c>
      <c r="I124" s="242">
        <v>21</v>
      </c>
      <c r="J124" s="242" t="s">
        <v>419</v>
      </c>
      <c r="K124" s="243" t="s">
        <v>420</v>
      </c>
      <c r="L124" s="244">
        <v>16553</v>
      </c>
    </row>
    <row r="125" spans="2:12" ht="15.75">
      <c r="B125" s="242" t="s">
        <v>342</v>
      </c>
      <c r="C125" s="242">
        <v>21</v>
      </c>
      <c r="D125" s="242" t="s">
        <v>545</v>
      </c>
      <c r="E125" s="243" t="s">
        <v>546</v>
      </c>
      <c r="F125" s="244">
        <v>27507</v>
      </c>
      <c r="G125" s="245">
        <v>119</v>
      </c>
      <c r="H125" s="242" t="s">
        <v>342</v>
      </c>
      <c r="I125" s="242">
        <v>21</v>
      </c>
      <c r="J125" s="242" t="s">
        <v>595</v>
      </c>
      <c r="K125" s="243" t="s">
        <v>596</v>
      </c>
      <c r="L125" s="244">
        <v>16456</v>
      </c>
    </row>
    <row r="126" spans="2:12" ht="15.75">
      <c r="B126" s="242" t="s">
        <v>342</v>
      </c>
      <c r="C126" s="242">
        <v>21</v>
      </c>
      <c r="D126" s="242" t="s">
        <v>699</v>
      </c>
      <c r="E126" s="243" t="s">
        <v>700</v>
      </c>
      <c r="F126" s="244">
        <v>14632</v>
      </c>
      <c r="G126" s="245">
        <v>120</v>
      </c>
      <c r="H126" s="242" t="s">
        <v>342</v>
      </c>
      <c r="I126" s="242">
        <v>21</v>
      </c>
      <c r="J126" s="242" t="s">
        <v>691</v>
      </c>
      <c r="K126" s="243" t="s">
        <v>692</v>
      </c>
      <c r="L126" s="244">
        <v>16375</v>
      </c>
    </row>
    <row r="127" spans="2:12" ht="15.75">
      <c r="B127" s="242" t="s">
        <v>342</v>
      </c>
      <c r="C127" s="242">
        <v>21</v>
      </c>
      <c r="D127" s="242" t="s">
        <v>507</v>
      </c>
      <c r="E127" s="243" t="s">
        <v>508</v>
      </c>
      <c r="F127" s="244">
        <v>32833</v>
      </c>
      <c r="G127" s="245">
        <v>121</v>
      </c>
      <c r="H127" s="242" t="s">
        <v>342</v>
      </c>
      <c r="I127" s="242">
        <v>21</v>
      </c>
      <c r="J127" s="242" t="s">
        <v>695</v>
      </c>
      <c r="K127" s="243" t="s">
        <v>696</v>
      </c>
      <c r="L127" s="244">
        <v>16169</v>
      </c>
    </row>
    <row r="128" spans="2:12" ht="15.75">
      <c r="B128" s="242" t="s">
        <v>342</v>
      </c>
      <c r="C128" s="242">
        <v>21</v>
      </c>
      <c r="D128" s="242" t="s">
        <v>701</v>
      </c>
      <c r="E128" s="243" t="s">
        <v>702</v>
      </c>
      <c r="F128" s="244">
        <v>9026</v>
      </c>
      <c r="G128" s="245">
        <v>122</v>
      </c>
      <c r="H128" s="242" t="s">
        <v>342</v>
      </c>
      <c r="I128" s="242">
        <v>21</v>
      </c>
      <c r="J128" s="242" t="s">
        <v>637</v>
      </c>
      <c r="K128" s="243" t="s">
        <v>638</v>
      </c>
      <c r="L128" s="244">
        <v>16124</v>
      </c>
    </row>
    <row r="129" spans="2:12" ht="15.75">
      <c r="B129" s="242" t="s">
        <v>342</v>
      </c>
      <c r="C129" s="242">
        <v>21</v>
      </c>
      <c r="D129" s="242" t="s">
        <v>655</v>
      </c>
      <c r="E129" s="243" t="s">
        <v>656</v>
      </c>
      <c r="F129" s="244">
        <v>18938</v>
      </c>
      <c r="G129" s="245">
        <v>123</v>
      </c>
      <c r="H129" s="242" t="s">
        <v>342</v>
      </c>
      <c r="I129" s="242">
        <v>21</v>
      </c>
      <c r="J129" s="242" t="s">
        <v>657</v>
      </c>
      <c r="K129" s="243" t="s">
        <v>658</v>
      </c>
      <c r="L129" s="244">
        <v>15893</v>
      </c>
    </row>
    <row r="130" spans="2:12" ht="15.75">
      <c r="B130" s="242" t="s">
        <v>342</v>
      </c>
      <c r="C130" s="242">
        <v>21</v>
      </c>
      <c r="D130" s="242" t="s">
        <v>703</v>
      </c>
      <c r="E130" s="243" t="s">
        <v>704</v>
      </c>
      <c r="F130" s="244">
        <v>14012</v>
      </c>
      <c r="G130" s="245">
        <v>124</v>
      </c>
      <c r="H130" s="242" t="s">
        <v>342</v>
      </c>
      <c r="I130" s="242">
        <v>21</v>
      </c>
      <c r="J130" s="242" t="s">
        <v>469</v>
      </c>
      <c r="K130" s="243" t="s">
        <v>470</v>
      </c>
      <c r="L130" s="244">
        <v>15855</v>
      </c>
    </row>
    <row r="131" spans="2:12" ht="15.75">
      <c r="B131" s="242" t="s">
        <v>342</v>
      </c>
      <c r="C131" s="242">
        <v>21</v>
      </c>
      <c r="D131" s="242" t="s">
        <v>705</v>
      </c>
      <c r="E131" s="243" t="s">
        <v>706</v>
      </c>
      <c r="F131" s="244">
        <v>5243</v>
      </c>
      <c r="G131" s="245">
        <v>125</v>
      </c>
      <c r="H131" s="242" t="s">
        <v>342</v>
      </c>
      <c r="I131" s="242">
        <v>21</v>
      </c>
      <c r="J131" s="242" t="s">
        <v>641</v>
      </c>
      <c r="K131" s="243" t="s">
        <v>642</v>
      </c>
      <c r="L131" s="244">
        <v>15827</v>
      </c>
    </row>
    <row r="132" spans="2:12" ht="15.75">
      <c r="B132" s="242" t="s">
        <v>342</v>
      </c>
      <c r="C132" s="242">
        <v>21</v>
      </c>
      <c r="D132" s="242" t="s">
        <v>707</v>
      </c>
      <c r="E132" s="243" t="s">
        <v>708</v>
      </c>
      <c r="F132" s="244">
        <v>4592</v>
      </c>
      <c r="G132" s="245">
        <v>126</v>
      </c>
      <c r="H132" s="242" t="s">
        <v>342</v>
      </c>
      <c r="I132" s="242">
        <v>21</v>
      </c>
      <c r="J132" s="242" t="s">
        <v>547</v>
      </c>
      <c r="K132" s="243" t="s">
        <v>548</v>
      </c>
      <c r="L132" s="244">
        <v>15782</v>
      </c>
    </row>
    <row r="133" spans="2:12" ht="15.75">
      <c r="B133" s="242" t="s">
        <v>342</v>
      </c>
      <c r="C133" s="242">
        <v>21</v>
      </c>
      <c r="D133" s="242" t="s">
        <v>629</v>
      </c>
      <c r="E133" s="243" t="s">
        <v>630</v>
      </c>
      <c r="F133" s="244">
        <v>20393</v>
      </c>
      <c r="G133" s="245">
        <v>127</v>
      </c>
      <c r="H133" s="242" t="s">
        <v>342</v>
      </c>
      <c r="I133" s="242">
        <v>21</v>
      </c>
      <c r="J133" s="242" t="s">
        <v>687</v>
      </c>
      <c r="K133" s="243" t="s">
        <v>688</v>
      </c>
      <c r="L133" s="244">
        <v>15734</v>
      </c>
    </row>
    <row r="134" spans="2:12" ht="15.75">
      <c r="B134" s="242" t="s">
        <v>342</v>
      </c>
      <c r="C134" s="242">
        <v>21</v>
      </c>
      <c r="D134" s="242" t="s">
        <v>647</v>
      </c>
      <c r="E134" s="243" t="s">
        <v>648</v>
      </c>
      <c r="F134" s="244">
        <v>19080</v>
      </c>
      <c r="G134" s="245">
        <v>128</v>
      </c>
      <c r="H134" s="242" t="s">
        <v>342</v>
      </c>
      <c r="I134" s="242">
        <v>21</v>
      </c>
      <c r="J134" s="242" t="s">
        <v>625</v>
      </c>
      <c r="K134" s="243" t="s">
        <v>626</v>
      </c>
      <c r="L134" s="244">
        <v>15609</v>
      </c>
    </row>
    <row r="135" spans="2:12" ht="15.75">
      <c r="B135" s="242" t="s">
        <v>342</v>
      </c>
      <c r="C135" s="242">
        <v>21</v>
      </c>
      <c r="D135" s="242" t="s">
        <v>709</v>
      </c>
      <c r="E135" s="243" t="s">
        <v>710</v>
      </c>
      <c r="F135" s="244">
        <v>14299</v>
      </c>
      <c r="G135" s="245">
        <v>129</v>
      </c>
      <c r="H135" s="242" t="s">
        <v>342</v>
      </c>
      <c r="I135" s="242">
        <v>21</v>
      </c>
      <c r="J135" s="242" t="s">
        <v>711</v>
      </c>
      <c r="K135" s="243" t="s">
        <v>712</v>
      </c>
      <c r="L135" s="244">
        <v>15609</v>
      </c>
    </row>
    <row r="136" spans="2:12" ht="15.75">
      <c r="B136" s="242" t="s">
        <v>342</v>
      </c>
      <c r="C136" s="242">
        <v>21</v>
      </c>
      <c r="D136" s="242" t="s">
        <v>369</v>
      </c>
      <c r="E136" s="243" t="s">
        <v>370</v>
      </c>
      <c r="F136" s="244">
        <v>117877</v>
      </c>
      <c r="G136" s="245">
        <v>130</v>
      </c>
      <c r="H136" s="242" t="s">
        <v>342</v>
      </c>
      <c r="I136" s="242">
        <v>21</v>
      </c>
      <c r="J136" s="242" t="s">
        <v>713</v>
      </c>
      <c r="K136" s="243" t="s">
        <v>714</v>
      </c>
      <c r="L136" s="244">
        <v>15520</v>
      </c>
    </row>
    <row r="137" spans="2:12" ht="15.75">
      <c r="B137" s="242" t="s">
        <v>342</v>
      </c>
      <c r="C137" s="242">
        <v>21</v>
      </c>
      <c r="D137" s="242" t="s">
        <v>639</v>
      </c>
      <c r="E137" s="243" t="s">
        <v>640</v>
      </c>
      <c r="F137" s="244">
        <v>19288</v>
      </c>
      <c r="G137" s="245">
        <v>131</v>
      </c>
      <c r="H137" s="242" t="s">
        <v>342</v>
      </c>
      <c r="I137" s="242">
        <v>21</v>
      </c>
      <c r="J137" s="242" t="s">
        <v>715</v>
      </c>
      <c r="K137" s="243" t="s">
        <v>716</v>
      </c>
      <c r="L137" s="244">
        <v>15375</v>
      </c>
    </row>
    <row r="138" spans="2:12" ht="15.75">
      <c r="B138" s="242" t="s">
        <v>342</v>
      </c>
      <c r="C138" s="242">
        <v>21</v>
      </c>
      <c r="D138" s="242" t="s">
        <v>611</v>
      </c>
      <c r="E138" s="243" t="s">
        <v>612</v>
      </c>
      <c r="F138" s="244">
        <v>20892</v>
      </c>
      <c r="G138" s="245">
        <v>132</v>
      </c>
      <c r="H138" s="242" t="s">
        <v>342</v>
      </c>
      <c r="I138" s="242">
        <v>21</v>
      </c>
      <c r="J138" s="242" t="s">
        <v>389</v>
      </c>
      <c r="K138" s="243" t="s">
        <v>390</v>
      </c>
      <c r="L138" s="244">
        <v>15286</v>
      </c>
    </row>
    <row r="139" spans="2:12" ht="15.75">
      <c r="B139" s="242" t="s">
        <v>342</v>
      </c>
      <c r="C139" s="242">
        <v>21</v>
      </c>
      <c r="D139" s="242" t="s">
        <v>493</v>
      </c>
      <c r="E139" s="243" t="s">
        <v>494</v>
      </c>
      <c r="F139" s="244">
        <v>34146</v>
      </c>
      <c r="G139" s="245">
        <v>133</v>
      </c>
      <c r="H139" s="242" t="s">
        <v>342</v>
      </c>
      <c r="I139" s="242">
        <v>21</v>
      </c>
      <c r="J139" s="242" t="s">
        <v>581</v>
      </c>
      <c r="K139" s="243" t="s">
        <v>582</v>
      </c>
      <c r="L139" s="244">
        <v>15239</v>
      </c>
    </row>
    <row r="140" spans="2:12" ht="15.75">
      <c r="B140" s="242" t="s">
        <v>342</v>
      </c>
      <c r="C140" s="242">
        <v>21</v>
      </c>
      <c r="D140" s="242" t="s">
        <v>665</v>
      </c>
      <c r="E140" s="243" t="s">
        <v>666</v>
      </c>
      <c r="F140" s="244">
        <v>18549</v>
      </c>
      <c r="G140" s="245">
        <v>134</v>
      </c>
      <c r="H140" s="242" t="s">
        <v>342</v>
      </c>
      <c r="I140" s="242">
        <v>21</v>
      </c>
      <c r="J140" s="242" t="s">
        <v>487</v>
      </c>
      <c r="K140" s="243" t="s">
        <v>488</v>
      </c>
      <c r="L140" s="244">
        <v>15100</v>
      </c>
    </row>
    <row r="141" spans="2:12" ht="15.75">
      <c r="B141" s="242" t="s">
        <v>342</v>
      </c>
      <c r="C141" s="242">
        <v>21</v>
      </c>
      <c r="D141" s="242" t="s">
        <v>649</v>
      </c>
      <c r="E141" s="243" t="s">
        <v>650</v>
      </c>
      <c r="F141" s="244">
        <v>18999</v>
      </c>
      <c r="G141" s="245">
        <v>135</v>
      </c>
      <c r="H141" s="242" t="s">
        <v>342</v>
      </c>
      <c r="I141" s="242">
        <v>21</v>
      </c>
      <c r="J141" s="242" t="s">
        <v>397</v>
      </c>
      <c r="K141" s="243" t="s">
        <v>398</v>
      </c>
      <c r="L141" s="244">
        <v>15018</v>
      </c>
    </row>
    <row r="142" spans="2:12" ht="15.75">
      <c r="B142" s="242" t="s">
        <v>342</v>
      </c>
      <c r="C142" s="242">
        <v>21</v>
      </c>
      <c r="D142" s="242" t="s">
        <v>711</v>
      </c>
      <c r="E142" s="243" t="s">
        <v>712</v>
      </c>
      <c r="F142" s="244">
        <v>15609</v>
      </c>
      <c r="G142" s="245">
        <v>136</v>
      </c>
      <c r="H142" s="242" t="s">
        <v>342</v>
      </c>
      <c r="I142" s="242">
        <v>21</v>
      </c>
      <c r="J142" s="242" t="s">
        <v>717</v>
      </c>
      <c r="K142" s="243" t="s">
        <v>718</v>
      </c>
      <c r="L142" s="244">
        <v>14918</v>
      </c>
    </row>
    <row r="143" spans="2:12" ht="15.75">
      <c r="B143" s="242" t="s">
        <v>342</v>
      </c>
      <c r="C143" s="242">
        <v>21</v>
      </c>
      <c r="D143" s="242" t="s">
        <v>623</v>
      </c>
      <c r="E143" s="243" t="s">
        <v>624</v>
      </c>
      <c r="F143" s="244">
        <v>20612</v>
      </c>
      <c r="G143" s="245">
        <v>137</v>
      </c>
      <c r="H143" s="242" t="s">
        <v>342</v>
      </c>
      <c r="I143" s="242">
        <v>21</v>
      </c>
      <c r="J143" s="242" t="s">
        <v>699</v>
      </c>
      <c r="K143" s="243" t="s">
        <v>700</v>
      </c>
      <c r="L143" s="244">
        <v>14632</v>
      </c>
    </row>
    <row r="144" spans="2:12" ht="15.75">
      <c r="B144" s="242" t="s">
        <v>342</v>
      </c>
      <c r="C144" s="242">
        <v>21</v>
      </c>
      <c r="D144" s="242" t="s">
        <v>477</v>
      </c>
      <c r="E144" s="243" t="s">
        <v>478</v>
      </c>
      <c r="F144" s="244">
        <v>38506</v>
      </c>
      <c r="G144" s="245">
        <v>138</v>
      </c>
      <c r="H144" s="242" t="s">
        <v>342</v>
      </c>
      <c r="I144" s="242">
        <v>21</v>
      </c>
      <c r="J144" s="242" t="s">
        <v>539</v>
      </c>
      <c r="K144" s="243" t="s">
        <v>540</v>
      </c>
      <c r="L144" s="244">
        <v>14346</v>
      </c>
    </row>
    <row r="145" spans="2:12" ht="15.75">
      <c r="B145" s="242" t="s">
        <v>342</v>
      </c>
      <c r="C145" s="242">
        <v>21</v>
      </c>
      <c r="D145" s="242" t="s">
        <v>577</v>
      </c>
      <c r="E145" s="243" t="s">
        <v>578</v>
      </c>
      <c r="F145" s="244">
        <v>24475</v>
      </c>
      <c r="G145" s="245">
        <v>139</v>
      </c>
      <c r="H145" s="242" t="s">
        <v>342</v>
      </c>
      <c r="I145" s="242">
        <v>21</v>
      </c>
      <c r="J145" s="242" t="s">
        <v>709</v>
      </c>
      <c r="K145" s="243" t="s">
        <v>710</v>
      </c>
      <c r="L145" s="244">
        <v>14299</v>
      </c>
    </row>
    <row r="146" spans="2:12" ht="15.75">
      <c r="B146" s="242" t="s">
        <v>342</v>
      </c>
      <c r="C146" s="242">
        <v>21</v>
      </c>
      <c r="D146" s="242" t="s">
        <v>481</v>
      </c>
      <c r="E146" s="243" t="s">
        <v>482</v>
      </c>
      <c r="F146" s="244">
        <v>37255</v>
      </c>
      <c r="G146" s="245">
        <v>140</v>
      </c>
      <c r="H146" s="242" t="s">
        <v>342</v>
      </c>
      <c r="I146" s="242">
        <v>21</v>
      </c>
      <c r="J146" s="242" t="s">
        <v>719</v>
      </c>
      <c r="K146" s="243" t="s">
        <v>720</v>
      </c>
      <c r="L146" s="244">
        <v>14253</v>
      </c>
    </row>
    <row r="147" spans="2:12" ht="15.75">
      <c r="B147" s="242" t="s">
        <v>342</v>
      </c>
      <c r="C147" s="242">
        <v>21</v>
      </c>
      <c r="D147" s="242" t="s">
        <v>721</v>
      </c>
      <c r="E147" s="243" t="s">
        <v>722</v>
      </c>
      <c r="F147" s="244">
        <v>14019</v>
      </c>
      <c r="G147" s="245">
        <v>141</v>
      </c>
      <c r="H147" s="242" t="s">
        <v>342</v>
      </c>
      <c r="I147" s="242">
        <v>21</v>
      </c>
      <c r="J147" s="242" t="s">
        <v>723</v>
      </c>
      <c r="K147" s="243" t="s">
        <v>724</v>
      </c>
      <c r="L147" s="244">
        <v>14081</v>
      </c>
    </row>
    <row r="148" spans="2:12" ht="15.75">
      <c r="B148" s="242" t="s">
        <v>342</v>
      </c>
      <c r="C148" s="242">
        <v>21</v>
      </c>
      <c r="D148" s="242" t="s">
        <v>601</v>
      </c>
      <c r="E148" s="243" t="s">
        <v>602</v>
      </c>
      <c r="F148" s="244">
        <v>22602</v>
      </c>
      <c r="G148" s="245">
        <v>142</v>
      </c>
      <c r="H148" s="242" t="s">
        <v>342</v>
      </c>
      <c r="I148" s="242">
        <v>21</v>
      </c>
      <c r="J148" s="242" t="s">
        <v>503</v>
      </c>
      <c r="K148" s="243" t="s">
        <v>504</v>
      </c>
      <c r="L148" s="244">
        <v>14028</v>
      </c>
    </row>
    <row r="149" spans="2:12" ht="15.75">
      <c r="B149" s="242" t="s">
        <v>342</v>
      </c>
      <c r="C149" s="242">
        <v>21</v>
      </c>
      <c r="D149" s="242" t="s">
        <v>515</v>
      </c>
      <c r="E149" s="243" t="s">
        <v>516</v>
      </c>
      <c r="F149" s="244">
        <v>32198</v>
      </c>
      <c r="G149" s="245">
        <v>143</v>
      </c>
      <c r="H149" s="242" t="s">
        <v>342</v>
      </c>
      <c r="I149" s="242">
        <v>21</v>
      </c>
      <c r="J149" s="242" t="s">
        <v>721</v>
      </c>
      <c r="K149" s="243" t="s">
        <v>722</v>
      </c>
      <c r="L149" s="244">
        <v>14019</v>
      </c>
    </row>
    <row r="150" spans="2:12" ht="15.75">
      <c r="B150" s="242" t="s">
        <v>342</v>
      </c>
      <c r="C150" s="242">
        <v>21</v>
      </c>
      <c r="D150" s="242" t="s">
        <v>391</v>
      </c>
      <c r="E150" s="243" t="s">
        <v>392</v>
      </c>
      <c r="F150" s="244">
        <v>81438</v>
      </c>
      <c r="G150" s="245">
        <v>144</v>
      </c>
      <c r="H150" s="242" t="s">
        <v>342</v>
      </c>
      <c r="I150" s="242">
        <v>21</v>
      </c>
      <c r="J150" s="242" t="s">
        <v>703</v>
      </c>
      <c r="K150" s="243" t="s">
        <v>704</v>
      </c>
      <c r="L150" s="244">
        <v>14012</v>
      </c>
    </row>
    <row r="151" spans="2:12" ht="15.75">
      <c r="B151" s="242" t="s">
        <v>342</v>
      </c>
      <c r="C151" s="242">
        <v>21</v>
      </c>
      <c r="D151" s="242" t="s">
        <v>607</v>
      </c>
      <c r="E151" s="243" t="s">
        <v>608</v>
      </c>
      <c r="F151" s="244">
        <v>21164</v>
      </c>
      <c r="G151" s="245">
        <v>145</v>
      </c>
      <c r="H151" s="242" t="s">
        <v>342</v>
      </c>
      <c r="I151" s="242">
        <v>21</v>
      </c>
      <c r="J151" s="242" t="s">
        <v>615</v>
      </c>
      <c r="K151" s="243" t="s">
        <v>616</v>
      </c>
      <c r="L151" s="244">
        <v>13774</v>
      </c>
    </row>
    <row r="152" spans="2:12" ht="15.75">
      <c r="B152" s="242" t="s">
        <v>342</v>
      </c>
      <c r="C152" s="242">
        <v>21</v>
      </c>
      <c r="D152" s="242" t="s">
        <v>681</v>
      </c>
      <c r="E152" s="243" t="s">
        <v>682</v>
      </c>
      <c r="F152" s="244">
        <v>18182</v>
      </c>
      <c r="G152" s="245">
        <v>146</v>
      </c>
      <c r="H152" s="242" t="s">
        <v>342</v>
      </c>
      <c r="I152" s="242">
        <v>21</v>
      </c>
      <c r="J152" s="242" t="s">
        <v>725</v>
      </c>
      <c r="K152" s="243" t="s">
        <v>726</v>
      </c>
      <c r="L152" s="244">
        <v>13487</v>
      </c>
    </row>
    <row r="153" spans="2:12" ht="15.75">
      <c r="B153" s="242" t="s">
        <v>342</v>
      </c>
      <c r="C153" s="242">
        <v>21</v>
      </c>
      <c r="D153" s="242" t="s">
        <v>689</v>
      </c>
      <c r="E153" s="243" t="s">
        <v>690</v>
      </c>
      <c r="F153" s="244">
        <v>17773</v>
      </c>
      <c r="G153" s="245">
        <v>147</v>
      </c>
      <c r="H153" s="242" t="s">
        <v>342</v>
      </c>
      <c r="I153" s="242">
        <v>21</v>
      </c>
      <c r="J153" s="242" t="s">
        <v>531</v>
      </c>
      <c r="K153" s="243" t="s">
        <v>532</v>
      </c>
      <c r="L153" s="244">
        <v>13015</v>
      </c>
    </row>
    <row r="154" spans="2:12" ht="15.75">
      <c r="B154" s="242" t="s">
        <v>342</v>
      </c>
      <c r="C154" s="242">
        <v>21</v>
      </c>
      <c r="D154" s="242" t="s">
        <v>585</v>
      </c>
      <c r="E154" s="243" t="s">
        <v>586</v>
      </c>
      <c r="F154" s="244">
        <v>23243</v>
      </c>
      <c r="G154" s="245">
        <v>148</v>
      </c>
      <c r="H154" s="242" t="s">
        <v>342</v>
      </c>
      <c r="I154" s="242">
        <v>21</v>
      </c>
      <c r="J154" s="242" t="s">
        <v>727</v>
      </c>
      <c r="K154" s="243" t="s">
        <v>728</v>
      </c>
      <c r="L154" s="244">
        <v>12987</v>
      </c>
    </row>
    <row r="155" spans="2:12" ht="15.75">
      <c r="B155" s="242" t="s">
        <v>342</v>
      </c>
      <c r="C155" s="242">
        <v>21</v>
      </c>
      <c r="D155" s="242" t="s">
        <v>729</v>
      </c>
      <c r="E155" s="243" t="s">
        <v>730</v>
      </c>
      <c r="F155" s="244">
        <v>5877</v>
      </c>
      <c r="G155" s="245">
        <v>149</v>
      </c>
      <c r="H155" s="242" t="s">
        <v>342</v>
      </c>
      <c r="I155" s="242">
        <v>21</v>
      </c>
      <c r="J155" s="242" t="s">
        <v>731</v>
      </c>
      <c r="K155" s="243" t="s">
        <v>732</v>
      </c>
      <c r="L155" s="244">
        <v>12954</v>
      </c>
    </row>
    <row r="156" spans="2:12" ht="15.75">
      <c r="B156" s="242" t="s">
        <v>342</v>
      </c>
      <c r="C156" s="242">
        <v>21</v>
      </c>
      <c r="D156" s="242" t="s">
        <v>439</v>
      </c>
      <c r="E156" s="243" t="s">
        <v>440</v>
      </c>
      <c r="F156" s="244">
        <v>46680</v>
      </c>
      <c r="G156" s="245">
        <v>150</v>
      </c>
      <c r="H156" s="242" t="s">
        <v>342</v>
      </c>
      <c r="I156" s="242">
        <v>21</v>
      </c>
      <c r="J156" s="242" t="s">
        <v>551</v>
      </c>
      <c r="K156" s="243" t="s">
        <v>552</v>
      </c>
      <c r="L156" s="244">
        <v>12653</v>
      </c>
    </row>
    <row r="157" spans="2:12" ht="15.75">
      <c r="B157" s="242" t="s">
        <v>342</v>
      </c>
      <c r="C157" s="242">
        <v>21</v>
      </c>
      <c r="D157" s="242" t="s">
        <v>733</v>
      </c>
      <c r="E157" s="243" t="s">
        <v>734</v>
      </c>
      <c r="F157" s="244">
        <v>12398</v>
      </c>
      <c r="G157" s="245">
        <v>151</v>
      </c>
      <c r="H157" s="242" t="s">
        <v>342</v>
      </c>
      <c r="I157" s="242">
        <v>21</v>
      </c>
      <c r="J157" s="242" t="s">
        <v>735</v>
      </c>
      <c r="K157" s="243" t="s">
        <v>736</v>
      </c>
      <c r="L157" s="244">
        <v>12407</v>
      </c>
    </row>
    <row r="158" spans="2:12" ht="15.75">
      <c r="B158" s="242" t="s">
        <v>342</v>
      </c>
      <c r="C158" s="242">
        <v>21</v>
      </c>
      <c r="D158" s="242" t="s">
        <v>737</v>
      </c>
      <c r="E158" s="243" t="s">
        <v>738</v>
      </c>
      <c r="F158" s="244">
        <v>6831</v>
      </c>
      <c r="G158" s="245">
        <v>152</v>
      </c>
      <c r="H158" s="242" t="s">
        <v>342</v>
      </c>
      <c r="I158" s="242">
        <v>21</v>
      </c>
      <c r="J158" s="242" t="s">
        <v>733</v>
      </c>
      <c r="K158" s="243" t="s">
        <v>734</v>
      </c>
      <c r="L158" s="244">
        <v>12398</v>
      </c>
    </row>
    <row r="159" spans="2:12" ht="15.75">
      <c r="B159" s="242" t="s">
        <v>342</v>
      </c>
      <c r="C159" s="242">
        <v>21</v>
      </c>
      <c r="D159" s="242" t="s">
        <v>669</v>
      </c>
      <c r="E159" s="243" t="s">
        <v>670</v>
      </c>
      <c r="F159" s="244">
        <v>18420</v>
      </c>
      <c r="G159" s="245">
        <v>153</v>
      </c>
      <c r="H159" s="242" t="s">
        <v>342</v>
      </c>
      <c r="I159" s="242">
        <v>21</v>
      </c>
      <c r="J159" s="242" t="s">
        <v>579</v>
      </c>
      <c r="K159" s="243" t="s">
        <v>580</v>
      </c>
      <c r="L159" s="244">
        <v>12375</v>
      </c>
    </row>
    <row r="160" spans="2:12" ht="15.75">
      <c r="B160" s="242" t="s">
        <v>342</v>
      </c>
      <c r="C160" s="242">
        <v>21</v>
      </c>
      <c r="D160" s="242" t="s">
        <v>739</v>
      </c>
      <c r="E160" s="243" t="s">
        <v>740</v>
      </c>
      <c r="F160" s="244">
        <v>11302</v>
      </c>
      <c r="G160" s="245">
        <v>154</v>
      </c>
      <c r="H160" s="242" t="s">
        <v>342</v>
      </c>
      <c r="I160" s="242">
        <v>21</v>
      </c>
      <c r="J160" s="242" t="s">
        <v>351</v>
      </c>
      <c r="K160" s="243" t="s">
        <v>352</v>
      </c>
      <c r="L160" s="244">
        <v>12257</v>
      </c>
    </row>
    <row r="161" spans="2:12" ht="15.75">
      <c r="B161" s="242" t="s">
        <v>342</v>
      </c>
      <c r="C161" s="242">
        <v>21</v>
      </c>
      <c r="D161" s="242" t="s">
        <v>717</v>
      </c>
      <c r="E161" s="243" t="s">
        <v>718</v>
      </c>
      <c r="F161" s="244">
        <v>14918</v>
      </c>
      <c r="G161" s="245">
        <v>155</v>
      </c>
      <c r="H161" s="242" t="s">
        <v>342</v>
      </c>
      <c r="I161" s="242">
        <v>21</v>
      </c>
      <c r="J161" s="242" t="s">
        <v>741</v>
      </c>
      <c r="K161" s="243" t="s">
        <v>742</v>
      </c>
      <c r="L161" s="244">
        <v>11966</v>
      </c>
    </row>
    <row r="162" spans="2:12" ht="15.75">
      <c r="B162" s="242" t="s">
        <v>342</v>
      </c>
      <c r="C162" s="242">
        <v>21</v>
      </c>
      <c r="D162" s="242" t="s">
        <v>533</v>
      </c>
      <c r="E162" s="243" t="s">
        <v>534</v>
      </c>
      <c r="F162" s="244">
        <v>29755</v>
      </c>
      <c r="G162" s="245">
        <v>156</v>
      </c>
      <c r="H162" s="242" t="s">
        <v>342</v>
      </c>
      <c r="I162" s="242">
        <v>21</v>
      </c>
      <c r="J162" s="242" t="s">
        <v>675</v>
      </c>
      <c r="K162" s="243" t="s">
        <v>676</v>
      </c>
      <c r="L162" s="244">
        <v>11871</v>
      </c>
    </row>
    <row r="163" spans="2:12" ht="15.75">
      <c r="B163" s="242" t="s">
        <v>342</v>
      </c>
      <c r="C163" s="242">
        <v>21</v>
      </c>
      <c r="D163" s="242" t="s">
        <v>635</v>
      </c>
      <c r="E163" s="243" t="s">
        <v>636</v>
      </c>
      <c r="F163" s="244">
        <v>19846</v>
      </c>
      <c r="G163" s="245">
        <v>157</v>
      </c>
      <c r="H163" s="242" t="s">
        <v>342</v>
      </c>
      <c r="I163" s="242">
        <v>21</v>
      </c>
      <c r="J163" s="242" t="s">
        <v>413</v>
      </c>
      <c r="K163" s="243" t="s">
        <v>414</v>
      </c>
      <c r="L163" s="244">
        <v>11850</v>
      </c>
    </row>
    <row r="164" spans="2:12" ht="15.75">
      <c r="B164" s="242" t="s">
        <v>342</v>
      </c>
      <c r="C164" s="242">
        <v>21</v>
      </c>
      <c r="D164" s="242" t="s">
        <v>743</v>
      </c>
      <c r="E164" s="243" t="s">
        <v>744</v>
      </c>
      <c r="F164" s="244">
        <v>7609</v>
      </c>
      <c r="G164" s="245">
        <v>158</v>
      </c>
      <c r="H164" s="242" t="s">
        <v>342</v>
      </c>
      <c r="I164" s="242">
        <v>21</v>
      </c>
      <c r="J164" s="242" t="s">
        <v>609</v>
      </c>
      <c r="K164" s="243" t="s">
        <v>610</v>
      </c>
      <c r="L164" s="244">
        <v>11827</v>
      </c>
    </row>
    <row r="165" spans="2:12" ht="15.75">
      <c r="B165" s="242" t="s">
        <v>342</v>
      </c>
      <c r="C165" s="242">
        <v>21</v>
      </c>
      <c r="D165" s="242" t="s">
        <v>449</v>
      </c>
      <c r="E165" s="243" t="s">
        <v>450</v>
      </c>
      <c r="F165" s="244">
        <v>41694</v>
      </c>
      <c r="G165" s="245">
        <v>159</v>
      </c>
      <c r="H165" s="242" t="s">
        <v>342</v>
      </c>
      <c r="I165" s="242">
        <v>21</v>
      </c>
      <c r="J165" s="242" t="s">
        <v>671</v>
      </c>
      <c r="K165" s="243" t="s">
        <v>672</v>
      </c>
      <c r="L165" s="244">
        <v>11642</v>
      </c>
    </row>
    <row r="166" spans="2:12" ht="15.75">
      <c r="B166" s="242" t="s">
        <v>342</v>
      </c>
      <c r="C166" s="242">
        <v>21</v>
      </c>
      <c r="D166" s="242" t="s">
        <v>745</v>
      </c>
      <c r="E166" s="243" t="s">
        <v>746</v>
      </c>
      <c r="F166" s="244">
        <v>5554</v>
      </c>
      <c r="G166" s="245">
        <v>160</v>
      </c>
      <c r="H166" s="242" t="s">
        <v>342</v>
      </c>
      <c r="I166" s="242">
        <v>21</v>
      </c>
      <c r="J166" s="242" t="s">
        <v>619</v>
      </c>
      <c r="K166" s="243" t="s">
        <v>620</v>
      </c>
      <c r="L166" s="244">
        <v>11628</v>
      </c>
    </row>
    <row r="167" spans="2:12" ht="15.75">
      <c r="B167" s="242" t="s">
        <v>342</v>
      </c>
      <c r="C167" s="242">
        <v>21</v>
      </c>
      <c r="D167" s="242" t="s">
        <v>747</v>
      </c>
      <c r="E167" s="243" t="s">
        <v>748</v>
      </c>
      <c r="F167" s="244">
        <v>7576</v>
      </c>
      <c r="G167" s="245">
        <v>161</v>
      </c>
      <c r="H167" s="242" t="s">
        <v>342</v>
      </c>
      <c r="I167" s="242">
        <v>21</v>
      </c>
      <c r="J167" s="242" t="s">
        <v>363</v>
      </c>
      <c r="K167" s="243" t="s">
        <v>364</v>
      </c>
      <c r="L167" s="244">
        <v>11616</v>
      </c>
    </row>
    <row r="168" spans="2:12" ht="15.75">
      <c r="B168" s="242" t="s">
        <v>342</v>
      </c>
      <c r="C168" s="242">
        <v>21</v>
      </c>
      <c r="D168" s="242" t="s">
        <v>453</v>
      </c>
      <c r="E168" s="243" t="s">
        <v>454</v>
      </c>
      <c r="F168" s="244">
        <v>41009</v>
      </c>
      <c r="G168" s="245">
        <v>162</v>
      </c>
      <c r="H168" s="242" t="s">
        <v>342</v>
      </c>
      <c r="I168" s="242">
        <v>21</v>
      </c>
      <c r="J168" s="242" t="s">
        <v>583</v>
      </c>
      <c r="K168" s="243" t="s">
        <v>584</v>
      </c>
      <c r="L168" s="244">
        <v>11464</v>
      </c>
    </row>
    <row r="169" spans="2:12" ht="15.75">
      <c r="B169" s="242" t="s">
        <v>342</v>
      </c>
      <c r="C169" s="242">
        <v>21</v>
      </c>
      <c r="D169" s="242" t="s">
        <v>387</v>
      </c>
      <c r="E169" s="243" t="s">
        <v>388</v>
      </c>
      <c r="F169" s="244">
        <v>83238</v>
      </c>
      <c r="G169" s="245">
        <v>163</v>
      </c>
      <c r="H169" s="242" t="s">
        <v>342</v>
      </c>
      <c r="I169" s="242">
        <v>21</v>
      </c>
      <c r="J169" s="242" t="s">
        <v>749</v>
      </c>
      <c r="K169" s="243" t="s">
        <v>750</v>
      </c>
      <c r="L169" s="244">
        <v>11444</v>
      </c>
    </row>
    <row r="170" spans="2:12" ht="15.75">
      <c r="B170" s="242" t="s">
        <v>342</v>
      </c>
      <c r="C170" s="242">
        <v>21</v>
      </c>
      <c r="D170" s="242" t="s">
        <v>399</v>
      </c>
      <c r="E170" s="243" t="s">
        <v>400</v>
      </c>
      <c r="F170" s="244">
        <v>71067</v>
      </c>
      <c r="G170" s="245">
        <v>164</v>
      </c>
      <c r="H170" s="242" t="s">
        <v>342</v>
      </c>
      <c r="I170" s="242">
        <v>21</v>
      </c>
      <c r="J170" s="242" t="s">
        <v>739</v>
      </c>
      <c r="K170" s="243" t="s">
        <v>740</v>
      </c>
      <c r="L170" s="244">
        <v>11302</v>
      </c>
    </row>
    <row r="171" spans="2:12" ht="15.75">
      <c r="B171" s="242" t="s">
        <v>342</v>
      </c>
      <c r="C171" s="242">
        <v>21</v>
      </c>
      <c r="D171" s="242" t="s">
        <v>573</v>
      </c>
      <c r="E171" s="243" t="s">
        <v>574</v>
      </c>
      <c r="F171" s="244">
        <v>24663</v>
      </c>
      <c r="G171" s="245">
        <v>165</v>
      </c>
      <c r="H171" s="242" t="s">
        <v>342</v>
      </c>
      <c r="I171" s="242">
        <v>21</v>
      </c>
      <c r="J171" s="242" t="s">
        <v>663</v>
      </c>
      <c r="K171" s="243" t="s">
        <v>664</v>
      </c>
      <c r="L171" s="244">
        <v>11111</v>
      </c>
    </row>
    <row r="172" spans="2:12" ht="15.75">
      <c r="B172" s="242" t="s">
        <v>342</v>
      </c>
      <c r="C172" s="242">
        <v>21</v>
      </c>
      <c r="D172" s="242" t="s">
        <v>565</v>
      </c>
      <c r="E172" s="243" t="s">
        <v>566</v>
      </c>
      <c r="F172" s="244">
        <v>25041</v>
      </c>
      <c r="G172" s="245">
        <v>166</v>
      </c>
      <c r="H172" s="242" t="s">
        <v>342</v>
      </c>
      <c r="I172" s="242">
        <v>21</v>
      </c>
      <c r="J172" s="242" t="s">
        <v>557</v>
      </c>
      <c r="K172" s="243" t="s">
        <v>558</v>
      </c>
      <c r="L172" s="244">
        <v>11084</v>
      </c>
    </row>
    <row r="173" spans="2:12" ht="15.75">
      <c r="B173" s="242" t="s">
        <v>342</v>
      </c>
      <c r="C173" s="242">
        <v>21</v>
      </c>
      <c r="D173" s="242" t="s">
        <v>485</v>
      </c>
      <c r="E173" s="243" t="s">
        <v>486</v>
      </c>
      <c r="F173" s="244">
        <v>35980</v>
      </c>
      <c r="G173" s="245">
        <v>167</v>
      </c>
      <c r="H173" s="242" t="s">
        <v>342</v>
      </c>
      <c r="I173" s="242">
        <v>21</v>
      </c>
      <c r="J173" s="242" t="s">
        <v>661</v>
      </c>
      <c r="K173" s="243" t="s">
        <v>662</v>
      </c>
      <c r="L173" s="244">
        <v>11020</v>
      </c>
    </row>
    <row r="174" spans="2:12" ht="15.75">
      <c r="B174" s="242" t="s">
        <v>342</v>
      </c>
      <c r="C174" s="242">
        <v>21</v>
      </c>
      <c r="D174" s="242" t="s">
        <v>727</v>
      </c>
      <c r="E174" s="243" t="s">
        <v>728</v>
      </c>
      <c r="F174" s="244">
        <v>12987</v>
      </c>
      <c r="G174" s="245">
        <v>168</v>
      </c>
      <c r="H174" s="242" t="s">
        <v>342</v>
      </c>
      <c r="I174" s="242">
        <v>21</v>
      </c>
      <c r="J174" s="242" t="s">
        <v>373</v>
      </c>
      <c r="K174" s="243" t="s">
        <v>374</v>
      </c>
      <c r="L174" s="244">
        <v>10956</v>
      </c>
    </row>
    <row r="175" spans="2:12" ht="15.75">
      <c r="B175" s="242" t="s">
        <v>342</v>
      </c>
      <c r="C175" s="242">
        <v>21</v>
      </c>
      <c r="D175" s="242" t="s">
        <v>715</v>
      </c>
      <c r="E175" s="243" t="s">
        <v>716</v>
      </c>
      <c r="F175" s="244">
        <v>15375</v>
      </c>
      <c r="G175" s="245">
        <v>169</v>
      </c>
      <c r="H175" s="242" t="s">
        <v>342</v>
      </c>
      <c r="I175" s="242">
        <v>21</v>
      </c>
      <c r="J175" s="242" t="s">
        <v>751</v>
      </c>
      <c r="K175" s="243" t="s">
        <v>752</v>
      </c>
      <c r="L175" s="244">
        <v>10949</v>
      </c>
    </row>
    <row r="176" spans="2:12" ht="15.75">
      <c r="B176" s="242" t="s">
        <v>342</v>
      </c>
      <c r="C176" s="242">
        <v>21</v>
      </c>
      <c r="D176" s="242" t="s">
        <v>719</v>
      </c>
      <c r="E176" s="243" t="s">
        <v>720</v>
      </c>
      <c r="F176" s="244">
        <v>14253</v>
      </c>
      <c r="G176" s="245">
        <v>170</v>
      </c>
      <c r="H176" s="242" t="s">
        <v>342</v>
      </c>
      <c r="I176" s="242">
        <v>21</v>
      </c>
      <c r="J176" s="242" t="s">
        <v>441</v>
      </c>
      <c r="K176" s="243" t="s">
        <v>442</v>
      </c>
      <c r="L176" s="244">
        <v>10931</v>
      </c>
    </row>
    <row r="177" spans="2:12" ht="15.75">
      <c r="B177" s="242" t="s">
        <v>342</v>
      </c>
      <c r="C177" s="242">
        <v>21</v>
      </c>
      <c r="D177" s="242" t="s">
        <v>679</v>
      </c>
      <c r="E177" s="243" t="s">
        <v>680</v>
      </c>
      <c r="F177" s="244">
        <v>18256</v>
      </c>
      <c r="G177" s="245">
        <v>171</v>
      </c>
      <c r="H177" s="242" t="s">
        <v>342</v>
      </c>
      <c r="I177" s="242">
        <v>21</v>
      </c>
      <c r="J177" s="242" t="s">
        <v>495</v>
      </c>
      <c r="K177" s="243" t="s">
        <v>496</v>
      </c>
      <c r="L177" s="244">
        <v>10927</v>
      </c>
    </row>
    <row r="178" spans="2:12" ht="15.75">
      <c r="B178" s="242" t="s">
        <v>342</v>
      </c>
      <c r="C178" s="242">
        <v>21</v>
      </c>
      <c r="D178" s="242" t="s">
        <v>445</v>
      </c>
      <c r="E178" s="243" t="s">
        <v>446</v>
      </c>
      <c r="F178" s="244">
        <v>45044</v>
      </c>
      <c r="G178" s="245">
        <v>172</v>
      </c>
      <c r="H178" s="242" t="s">
        <v>342</v>
      </c>
      <c r="I178" s="242">
        <v>21</v>
      </c>
      <c r="J178" s="242" t="s">
        <v>753</v>
      </c>
      <c r="K178" s="243" t="s">
        <v>754</v>
      </c>
      <c r="L178" s="244">
        <v>10862</v>
      </c>
    </row>
    <row r="179" spans="2:12" ht="15.75">
      <c r="B179" s="242" t="s">
        <v>342</v>
      </c>
      <c r="C179" s="242">
        <v>21</v>
      </c>
      <c r="D179" s="242" t="s">
        <v>543</v>
      </c>
      <c r="E179" s="243" t="s">
        <v>544</v>
      </c>
      <c r="F179" s="244">
        <v>27817</v>
      </c>
      <c r="G179" s="245">
        <v>173</v>
      </c>
      <c r="H179" s="242" t="s">
        <v>342</v>
      </c>
      <c r="I179" s="242">
        <v>21</v>
      </c>
      <c r="J179" s="242" t="s">
        <v>755</v>
      </c>
      <c r="K179" s="243" t="s">
        <v>756</v>
      </c>
      <c r="L179" s="244">
        <v>10859</v>
      </c>
    </row>
    <row r="180" spans="2:12" ht="15.75">
      <c r="B180" s="242" t="s">
        <v>342</v>
      </c>
      <c r="C180" s="242">
        <v>21</v>
      </c>
      <c r="D180" s="242" t="s">
        <v>757</v>
      </c>
      <c r="E180" s="243" t="s">
        <v>758</v>
      </c>
      <c r="F180" s="244">
        <v>7224</v>
      </c>
      <c r="G180" s="245">
        <v>174</v>
      </c>
      <c r="H180" s="242" t="s">
        <v>342</v>
      </c>
      <c r="I180" s="242">
        <v>21</v>
      </c>
      <c r="J180" s="242" t="s">
        <v>513</v>
      </c>
      <c r="K180" s="243" t="s">
        <v>514</v>
      </c>
      <c r="L180" s="244">
        <v>10720</v>
      </c>
    </row>
    <row r="181" spans="2:12" ht="15.75">
      <c r="B181" s="242" t="s">
        <v>342</v>
      </c>
      <c r="C181" s="242">
        <v>21</v>
      </c>
      <c r="D181" s="242" t="s">
        <v>497</v>
      </c>
      <c r="E181" s="243" t="s">
        <v>498</v>
      </c>
      <c r="F181" s="244">
        <v>33707</v>
      </c>
      <c r="G181" s="245">
        <v>175</v>
      </c>
      <c r="H181" s="242" t="s">
        <v>342</v>
      </c>
      <c r="I181" s="242">
        <v>21</v>
      </c>
      <c r="J181" s="242" t="s">
        <v>651</v>
      </c>
      <c r="K181" s="243" t="s">
        <v>652</v>
      </c>
      <c r="L181" s="244">
        <v>10602</v>
      </c>
    </row>
    <row r="182" spans="2:12" ht="15.75">
      <c r="B182" s="242" t="s">
        <v>342</v>
      </c>
      <c r="C182" s="242">
        <v>21</v>
      </c>
      <c r="D182" s="242" t="s">
        <v>759</v>
      </c>
      <c r="E182" s="243" t="s">
        <v>760</v>
      </c>
      <c r="F182" s="244">
        <v>4518</v>
      </c>
      <c r="G182" s="245">
        <v>176</v>
      </c>
      <c r="H182" s="242" t="s">
        <v>342</v>
      </c>
      <c r="I182" s="242">
        <v>21</v>
      </c>
      <c r="J182" s="242" t="s">
        <v>591</v>
      </c>
      <c r="K182" s="243" t="s">
        <v>592</v>
      </c>
      <c r="L182" s="244">
        <v>10591</v>
      </c>
    </row>
    <row r="183" spans="2:12" ht="15.75">
      <c r="B183" s="242" t="s">
        <v>342</v>
      </c>
      <c r="C183" s="242">
        <v>21</v>
      </c>
      <c r="D183" s="242" t="s">
        <v>749</v>
      </c>
      <c r="E183" s="243" t="s">
        <v>750</v>
      </c>
      <c r="F183" s="244">
        <v>11444</v>
      </c>
      <c r="G183" s="245">
        <v>177</v>
      </c>
      <c r="H183" s="242" t="s">
        <v>342</v>
      </c>
      <c r="I183" s="242">
        <v>21</v>
      </c>
      <c r="J183" s="242" t="s">
        <v>523</v>
      </c>
      <c r="K183" s="243" t="s">
        <v>524</v>
      </c>
      <c r="L183" s="244">
        <v>10455</v>
      </c>
    </row>
    <row r="184" spans="2:12" ht="15.75">
      <c r="B184" s="242" t="s">
        <v>342</v>
      </c>
      <c r="C184" s="242">
        <v>21</v>
      </c>
      <c r="D184" s="242" t="s">
        <v>741</v>
      </c>
      <c r="E184" s="243" t="s">
        <v>742</v>
      </c>
      <c r="F184" s="244">
        <v>11966</v>
      </c>
      <c r="G184" s="245">
        <v>178</v>
      </c>
      <c r="H184" s="242" t="s">
        <v>342</v>
      </c>
      <c r="I184" s="242">
        <v>21</v>
      </c>
      <c r="J184" s="242" t="s">
        <v>761</v>
      </c>
      <c r="K184" s="243" t="s">
        <v>762</v>
      </c>
      <c r="L184" s="244">
        <v>10434</v>
      </c>
    </row>
    <row r="185" spans="2:12" ht="15.75">
      <c r="B185" s="242" t="s">
        <v>342</v>
      </c>
      <c r="C185" s="242">
        <v>21</v>
      </c>
      <c r="D185" s="242" t="s">
        <v>631</v>
      </c>
      <c r="E185" s="243" t="s">
        <v>632</v>
      </c>
      <c r="F185" s="244">
        <v>20235</v>
      </c>
      <c r="G185" s="245">
        <v>179</v>
      </c>
      <c r="H185" s="242" t="s">
        <v>342</v>
      </c>
      <c r="I185" s="242">
        <v>21</v>
      </c>
      <c r="J185" s="242" t="s">
        <v>571</v>
      </c>
      <c r="K185" s="243" t="s">
        <v>572</v>
      </c>
      <c r="L185" s="244">
        <v>10073</v>
      </c>
    </row>
    <row r="186" spans="2:12" ht="15.75">
      <c r="B186" s="242" t="s">
        <v>342</v>
      </c>
      <c r="C186" s="242">
        <v>21</v>
      </c>
      <c r="D186" s="242" t="s">
        <v>713</v>
      </c>
      <c r="E186" s="243" t="s">
        <v>714</v>
      </c>
      <c r="F186" s="244">
        <v>15520</v>
      </c>
      <c r="G186" s="245">
        <v>180</v>
      </c>
      <c r="H186" s="242" t="s">
        <v>342</v>
      </c>
      <c r="I186" s="242">
        <v>21</v>
      </c>
      <c r="J186" s="242" t="s">
        <v>603</v>
      </c>
      <c r="K186" s="243" t="s">
        <v>604</v>
      </c>
      <c r="L186" s="244">
        <v>10011</v>
      </c>
    </row>
    <row r="187" spans="2:12" ht="15.75">
      <c r="B187" s="242" t="s">
        <v>342</v>
      </c>
      <c r="C187" s="242">
        <v>21</v>
      </c>
      <c r="D187" s="242" t="s">
        <v>751</v>
      </c>
      <c r="E187" s="243" t="s">
        <v>752</v>
      </c>
      <c r="F187" s="244">
        <v>10949</v>
      </c>
      <c r="G187" s="245">
        <v>181</v>
      </c>
      <c r="H187" s="242" t="s">
        <v>342</v>
      </c>
      <c r="I187" s="242">
        <v>21</v>
      </c>
      <c r="J187" s="242" t="s">
        <v>633</v>
      </c>
      <c r="K187" s="243" t="s">
        <v>634</v>
      </c>
      <c r="L187" s="244">
        <v>9819</v>
      </c>
    </row>
    <row r="188" spans="2:12" ht="15.75">
      <c r="B188" s="242" t="s">
        <v>342</v>
      </c>
      <c r="C188" s="242">
        <v>21</v>
      </c>
      <c r="D188" s="242" t="s">
        <v>683</v>
      </c>
      <c r="E188" s="243" t="s">
        <v>684</v>
      </c>
      <c r="F188" s="244">
        <v>18095</v>
      </c>
      <c r="G188" s="245">
        <v>182</v>
      </c>
      <c r="H188" s="242" t="s">
        <v>342</v>
      </c>
      <c r="I188" s="242">
        <v>21</v>
      </c>
      <c r="J188" s="242" t="s">
        <v>475</v>
      </c>
      <c r="K188" s="243" t="s">
        <v>476</v>
      </c>
      <c r="L188" s="244">
        <v>9166</v>
      </c>
    </row>
    <row r="189" spans="2:12" ht="15.75">
      <c r="B189" s="242" t="s">
        <v>342</v>
      </c>
      <c r="C189" s="242">
        <v>21</v>
      </c>
      <c r="D189" s="242" t="s">
        <v>559</v>
      </c>
      <c r="E189" s="243" t="s">
        <v>560</v>
      </c>
      <c r="F189" s="244">
        <v>25371</v>
      </c>
      <c r="G189" s="245">
        <v>183</v>
      </c>
      <c r="H189" s="242" t="s">
        <v>342</v>
      </c>
      <c r="I189" s="242">
        <v>21</v>
      </c>
      <c r="J189" s="242" t="s">
        <v>701</v>
      </c>
      <c r="K189" s="243" t="s">
        <v>702</v>
      </c>
      <c r="L189" s="244">
        <v>9026</v>
      </c>
    </row>
    <row r="190" spans="2:12" ht="15.75">
      <c r="B190" s="242" t="s">
        <v>342</v>
      </c>
      <c r="C190" s="242">
        <v>21</v>
      </c>
      <c r="D190" s="242" t="s">
        <v>353</v>
      </c>
      <c r="E190" s="243" t="s">
        <v>354</v>
      </c>
      <c r="F190" s="244">
        <v>174267</v>
      </c>
      <c r="G190" s="245">
        <v>184</v>
      </c>
      <c r="H190" s="242" t="s">
        <v>342</v>
      </c>
      <c r="I190" s="242">
        <v>21</v>
      </c>
      <c r="J190" s="242" t="s">
        <v>459</v>
      </c>
      <c r="K190" s="243" t="s">
        <v>460</v>
      </c>
      <c r="L190" s="244">
        <v>8996</v>
      </c>
    </row>
    <row r="191" spans="2:12" ht="15.75">
      <c r="B191" s="242" t="s">
        <v>342</v>
      </c>
      <c r="C191" s="242">
        <v>21</v>
      </c>
      <c r="D191" s="242" t="s">
        <v>763</v>
      </c>
      <c r="E191" s="243" t="s">
        <v>764</v>
      </c>
      <c r="F191" s="244">
        <v>7495</v>
      </c>
      <c r="G191" s="245">
        <v>185</v>
      </c>
      <c r="H191" s="242" t="s">
        <v>342</v>
      </c>
      <c r="I191" s="242">
        <v>21</v>
      </c>
      <c r="J191" s="242" t="s">
        <v>491</v>
      </c>
      <c r="K191" s="243" t="s">
        <v>492</v>
      </c>
      <c r="L191" s="244">
        <v>8822</v>
      </c>
    </row>
    <row r="192" spans="2:12" ht="15.75">
      <c r="B192" s="242" t="s">
        <v>342</v>
      </c>
      <c r="C192" s="242">
        <v>21</v>
      </c>
      <c r="D192" s="242" t="s">
        <v>345</v>
      </c>
      <c r="E192" s="243" t="s">
        <v>346</v>
      </c>
      <c r="F192" s="244">
        <v>1073893</v>
      </c>
      <c r="G192" s="245">
        <v>186</v>
      </c>
      <c r="H192" s="242" t="s">
        <v>342</v>
      </c>
      <c r="I192" s="242">
        <v>21</v>
      </c>
      <c r="J192" s="242" t="s">
        <v>653</v>
      </c>
      <c r="K192" s="243" t="s">
        <v>654</v>
      </c>
      <c r="L192" s="244">
        <v>8716</v>
      </c>
    </row>
    <row r="193" spans="2:12" ht="15.75">
      <c r="B193" s="242" t="s">
        <v>342</v>
      </c>
      <c r="C193" s="242">
        <v>21</v>
      </c>
      <c r="D193" s="242" t="s">
        <v>659</v>
      </c>
      <c r="E193" s="243" t="s">
        <v>660</v>
      </c>
      <c r="F193" s="244">
        <v>18607</v>
      </c>
      <c r="G193" s="245">
        <v>187</v>
      </c>
      <c r="H193" s="242" t="s">
        <v>342</v>
      </c>
      <c r="I193" s="242">
        <v>21</v>
      </c>
      <c r="J193" s="242" t="s">
        <v>527</v>
      </c>
      <c r="K193" s="243" t="s">
        <v>528</v>
      </c>
      <c r="L193" s="244">
        <v>8447</v>
      </c>
    </row>
    <row r="194" spans="2:12" ht="15.75">
      <c r="B194" s="242" t="s">
        <v>342</v>
      </c>
      <c r="C194" s="242">
        <v>21</v>
      </c>
      <c r="D194" s="242" t="s">
        <v>467</v>
      </c>
      <c r="E194" s="243" t="s">
        <v>468</v>
      </c>
      <c r="F194" s="244">
        <v>40574</v>
      </c>
      <c r="G194" s="245">
        <v>188</v>
      </c>
      <c r="H194" s="242" t="s">
        <v>342</v>
      </c>
      <c r="I194" s="242">
        <v>21</v>
      </c>
      <c r="J194" s="242" t="s">
        <v>567</v>
      </c>
      <c r="K194" s="243" t="s">
        <v>568</v>
      </c>
      <c r="L194" s="244">
        <v>8321</v>
      </c>
    </row>
    <row r="195" spans="2:12" ht="15.75">
      <c r="B195" s="242" t="s">
        <v>342</v>
      </c>
      <c r="C195" s="242">
        <v>21</v>
      </c>
      <c r="D195" s="242" t="s">
        <v>735</v>
      </c>
      <c r="E195" s="243" t="s">
        <v>736</v>
      </c>
      <c r="F195" s="244">
        <v>12407</v>
      </c>
      <c r="G195" s="245">
        <v>189</v>
      </c>
      <c r="H195" s="242" t="s">
        <v>342</v>
      </c>
      <c r="I195" s="242">
        <v>21</v>
      </c>
      <c r="J195" s="242" t="s">
        <v>765</v>
      </c>
      <c r="K195" s="243" t="s">
        <v>766</v>
      </c>
      <c r="L195" s="244">
        <v>8303</v>
      </c>
    </row>
    <row r="196" spans="2:12" ht="15.75">
      <c r="B196" s="242" t="s">
        <v>342</v>
      </c>
      <c r="C196" s="242">
        <v>21</v>
      </c>
      <c r="D196" s="242" t="s">
        <v>767</v>
      </c>
      <c r="E196" s="243" t="s">
        <v>768</v>
      </c>
      <c r="F196" s="244">
        <v>4563</v>
      </c>
      <c r="G196" s="245">
        <v>190</v>
      </c>
      <c r="H196" s="242" t="s">
        <v>342</v>
      </c>
      <c r="I196" s="242">
        <v>21</v>
      </c>
      <c r="J196" s="242" t="s">
        <v>697</v>
      </c>
      <c r="K196" s="243" t="s">
        <v>698</v>
      </c>
      <c r="L196" s="244">
        <v>8284</v>
      </c>
    </row>
    <row r="197" spans="2:12" ht="15.75">
      <c r="B197" s="242" t="s">
        <v>342</v>
      </c>
      <c r="C197" s="242">
        <v>21</v>
      </c>
      <c r="D197" s="242" t="s">
        <v>673</v>
      </c>
      <c r="E197" s="243" t="s">
        <v>674</v>
      </c>
      <c r="F197" s="244">
        <v>18406</v>
      </c>
      <c r="G197" s="245">
        <v>191</v>
      </c>
      <c r="H197" s="242" t="s">
        <v>342</v>
      </c>
      <c r="I197" s="242">
        <v>21</v>
      </c>
      <c r="J197" s="242" t="s">
        <v>685</v>
      </c>
      <c r="K197" s="243" t="s">
        <v>686</v>
      </c>
      <c r="L197" s="244">
        <v>7658</v>
      </c>
    </row>
    <row r="198" spans="2:12" ht="15.75">
      <c r="B198" s="242" t="s">
        <v>342</v>
      </c>
      <c r="C198" s="242">
        <v>21</v>
      </c>
      <c r="D198" s="242" t="s">
        <v>769</v>
      </c>
      <c r="E198" s="243" t="s">
        <v>770</v>
      </c>
      <c r="F198" s="244">
        <v>5230</v>
      </c>
      <c r="G198" s="245">
        <v>192</v>
      </c>
      <c r="H198" s="242" t="s">
        <v>342</v>
      </c>
      <c r="I198" s="242">
        <v>21</v>
      </c>
      <c r="J198" s="242" t="s">
        <v>599</v>
      </c>
      <c r="K198" s="243" t="s">
        <v>600</v>
      </c>
      <c r="L198" s="244">
        <v>7626</v>
      </c>
    </row>
    <row r="199" spans="2:12" ht="15.75">
      <c r="B199" s="242" t="s">
        <v>342</v>
      </c>
      <c r="C199" s="242">
        <v>21</v>
      </c>
      <c r="D199" s="242" t="s">
        <v>771</v>
      </c>
      <c r="E199" s="243" t="s">
        <v>772</v>
      </c>
      <c r="F199" s="244">
        <v>6529</v>
      </c>
      <c r="G199" s="245">
        <v>193</v>
      </c>
      <c r="H199" s="242" t="s">
        <v>342</v>
      </c>
      <c r="I199" s="242">
        <v>21</v>
      </c>
      <c r="J199" s="242" t="s">
        <v>743</v>
      </c>
      <c r="K199" s="243" t="s">
        <v>744</v>
      </c>
      <c r="L199" s="244">
        <v>7609</v>
      </c>
    </row>
    <row r="200" spans="2:12" ht="15.75">
      <c r="B200" s="242" t="s">
        <v>342</v>
      </c>
      <c r="C200" s="242">
        <v>21</v>
      </c>
      <c r="D200" s="242" t="s">
        <v>621</v>
      </c>
      <c r="E200" s="243" t="s">
        <v>622</v>
      </c>
      <c r="F200" s="244">
        <v>20678</v>
      </c>
      <c r="G200" s="245">
        <v>194</v>
      </c>
      <c r="H200" s="242" t="s">
        <v>342</v>
      </c>
      <c r="I200" s="242">
        <v>21</v>
      </c>
      <c r="J200" s="242" t="s">
        <v>747</v>
      </c>
      <c r="K200" s="243" t="s">
        <v>748</v>
      </c>
      <c r="L200" s="244">
        <v>7576</v>
      </c>
    </row>
    <row r="201" spans="2:12" ht="15.75">
      <c r="B201" s="242" t="s">
        <v>342</v>
      </c>
      <c r="C201" s="242">
        <v>21</v>
      </c>
      <c r="D201" s="242" t="s">
        <v>725</v>
      </c>
      <c r="E201" s="243" t="s">
        <v>726</v>
      </c>
      <c r="F201" s="244">
        <v>13487</v>
      </c>
      <c r="G201" s="245">
        <v>195</v>
      </c>
      <c r="H201" s="242" t="s">
        <v>342</v>
      </c>
      <c r="I201" s="242">
        <v>21</v>
      </c>
      <c r="J201" s="242" t="s">
        <v>763</v>
      </c>
      <c r="K201" s="243" t="s">
        <v>764</v>
      </c>
      <c r="L201" s="244">
        <v>7495</v>
      </c>
    </row>
    <row r="202" spans="2:12" ht="15.75">
      <c r="B202" s="242" t="s">
        <v>342</v>
      </c>
      <c r="C202" s="242">
        <v>21</v>
      </c>
      <c r="D202" s="242" t="s">
        <v>753</v>
      </c>
      <c r="E202" s="243" t="s">
        <v>754</v>
      </c>
      <c r="F202" s="244">
        <v>10862</v>
      </c>
      <c r="G202" s="245">
        <v>196</v>
      </c>
      <c r="H202" s="242" t="s">
        <v>342</v>
      </c>
      <c r="I202" s="242">
        <v>21</v>
      </c>
      <c r="J202" s="242" t="s">
        <v>667</v>
      </c>
      <c r="K202" s="243" t="s">
        <v>668</v>
      </c>
      <c r="L202" s="244">
        <v>7359</v>
      </c>
    </row>
    <row r="203" spans="2:12" ht="15.75">
      <c r="B203" s="242" t="s">
        <v>342</v>
      </c>
      <c r="C203" s="242">
        <v>21</v>
      </c>
      <c r="D203" s="242" t="s">
        <v>723</v>
      </c>
      <c r="E203" s="243" t="s">
        <v>724</v>
      </c>
      <c r="F203" s="244">
        <v>14081</v>
      </c>
      <c r="G203" s="245">
        <v>197</v>
      </c>
      <c r="H203" s="242" t="s">
        <v>342</v>
      </c>
      <c r="I203" s="242">
        <v>21</v>
      </c>
      <c r="J203" s="242" t="s">
        <v>443</v>
      </c>
      <c r="K203" s="243" t="s">
        <v>444</v>
      </c>
      <c r="L203" s="244">
        <v>7273</v>
      </c>
    </row>
    <row r="204" spans="2:12" ht="15.75">
      <c r="B204" s="242" t="s">
        <v>342</v>
      </c>
      <c r="C204" s="242">
        <v>21</v>
      </c>
      <c r="D204" s="242" t="s">
        <v>755</v>
      </c>
      <c r="E204" s="243" t="s">
        <v>756</v>
      </c>
      <c r="F204" s="244">
        <v>10859</v>
      </c>
      <c r="G204" s="245">
        <v>198</v>
      </c>
      <c r="H204" s="242" t="s">
        <v>342</v>
      </c>
      <c r="I204" s="242">
        <v>21</v>
      </c>
      <c r="J204" s="242" t="s">
        <v>757</v>
      </c>
      <c r="K204" s="243" t="s">
        <v>758</v>
      </c>
      <c r="L204" s="244">
        <v>7224</v>
      </c>
    </row>
    <row r="205" spans="2:12" ht="15.75">
      <c r="B205" s="242" t="s">
        <v>342</v>
      </c>
      <c r="C205" s="242">
        <v>21</v>
      </c>
      <c r="D205" s="242" t="s">
        <v>693</v>
      </c>
      <c r="E205" s="243" t="s">
        <v>694</v>
      </c>
      <c r="F205" s="244">
        <v>17663</v>
      </c>
      <c r="G205" s="245">
        <v>199</v>
      </c>
      <c r="H205" s="242" t="s">
        <v>342</v>
      </c>
      <c r="I205" s="242">
        <v>21</v>
      </c>
      <c r="J205" s="242" t="s">
        <v>737</v>
      </c>
      <c r="K205" s="243" t="s">
        <v>738</v>
      </c>
      <c r="L205" s="244">
        <v>6831</v>
      </c>
    </row>
    <row r="206" spans="2:12" ht="15.75">
      <c r="B206" s="242" t="s">
        <v>342</v>
      </c>
      <c r="C206" s="242">
        <v>21</v>
      </c>
      <c r="D206" s="242" t="s">
        <v>761</v>
      </c>
      <c r="E206" s="243" t="s">
        <v>762</v>
      </c>
      <c r="F206" s="244">
        <v>10434</v>
      </c>
      <c r="G206" s="245">
        <v>200</v>
      </c>
      <c r="H206" s="242" t="s">
        <v>342</v>
      </c>
      <c r="I206" s="242">
        <v>21</v>
      </c>
      <c r="J206" s="242" t="s">
        <v>377</v>
      </c>
      <c r="K206" s="243" t="s">
        <v>378</v>
      </c>
      <c r="L206" s="244">
        <v>6789</v>
      </c>
    </row>
    <row r="207" spans="2:12" ht="15.75">
      <c r="B207" s="242" t="s">
        <v>342</v>
      </c>
      <c r="C207" s="242">
        <v>21</v>
      </c>
      <c r="D207" s="242" t="s">
        <v>773</v>
      </c>
      <c r="E207" s="243" t="s">
        <v>774</v>
      </c>
      <c r="F207" s="244">
        <v>5537</v>
      </c>
      <c r="G207" s="245">
        <v>201</v>
      </c>
      <c r="H207" s="242" t="s">
        <v>342</v>
      </c>
      <c r="I207" s="242">
        <v>21</v>
      </c>
      <c r="J207" s="242" t="s">
        <v>677</v>
      </c>
      <c r="K207" s="243" t="s">
        <v>678</v>
      </c>
      <c r="L207" s="244">
        <v>6788</v>
      </c>
    </row>
    <row r="208" spans="2:12" ht="15.75">
      <c r="B208" s="242" t="s">
        <v>342</v>
      </c>
      <c r="C208" s="242">
        <v>21</v>
      </c>
      <c r="D208" s="242" t="s">
        <v>765</v>
      </c>
      <c r="E208" s="243" t="s">
        <v>766</v>
      </c>
      <c r="F208" s="244">
        <v>8303</v>
      </c>
      <c r="G208" s="245">
        <v>202</v>
      </c>
      <c r="H208" s="242" t="s">
        <v>342</v>
      </c>
      <c r="I208" s="242">
        <v>21</v>
      </c>
      <c r="J208" s="242" t="s">
        <v>771</v>
      </c>
      <c r="K208" s="243" t="s">
        <v>772</v>
      </c>
      <c r="L208" s="244">
        <v>6529</v>
      </c>
    </row>
    <row r="209" spans="2:12" ht="15.75">
      <c r="B209" s="242" t="s">
        <v>342</v>
      </c>
      <c r="C209" s="242">
        <v>21</v>
      </c>
      <c r="D209" s="242" t="s">
        <v>537</v>
      </c>
      <c r="E209" s="243" t="s">
        <v>538</v>
      </c>
      <c r="F209" s="244">
        <v>28511</v>
      </c>
      <c r="G209" s="245">
        <v>203</v>
      </c>
      <c r="H209" s="242" t="s">
        <v>342</v>
      </c>
      <c r="I209" s="242">
        <v>21</v>
      </c>
      <c r="J209" s="242" t="s">
        <v>347</v>
      </c>
      <c r="K209" s="243" t="s">
        <v>348</v>
      </c>
      <c r="L209" s="244">
        <v>6351</v>
      </c>
    </row>
    <row r="210" spans="2:12" ht="15.75">
      <c r="B210" s="242" t="s">
        <v>342</v>
      </c>
      <c r="C210" s="242">
        <v>21</v>
      </c>
      <c r="D210" s="242" t="s">
        <v>357</v>
      </c>
      <c r="E210" s="243" t="s">
        <v>358</v>
      </c>
      <c r="F210" s="244">
        <v>164869</v>
      </c>
      <c r="G210" s="245">
        <v>204</v>
      </c>
      <c r="H210" s="242" t="s">
        <v>342</v>
      </c>
      <c r="I210" s="242">
        <v>21</v>
      </c>
      <c r="J210" s="242" t="s">
        <v>605</v>
      </c>
      <c r="K210" s="243" t="s">
        <v>606</v>
      </c>
      <c r="L210" s="244">
        <v>6142</v>
      </c>
    </row>
    <row r="211" spans="2:12" ht="15.75">
      <c r="B211" s="242" t="s">
        <v>342</v>
      </c>
      <c r="C211" s="242">
        <v>21</v>
      </c>
      <c r="D211" s="242" t="s">
        <v>613</v>
      </c>
      <c r="E211" s="243" t="s">
        <v>614</v>
      </c>
      <c r="F211" s="244">
        <v>20891</v>
      </c>
      <c r="G211" s="245">
        <v>205</v>
      </c>
      <c r="H211" s="242" t="s">
        <v>342</v>
      </c>
      <c r="I211" s="242">
        <v>21</v>
      </c>
      <c r="J211" s="242" t="s">
        <v>455</v>
      </c>
      <c r="K211" s="243" t="s">
        <v>456</v>
      </c>
      <c r="L211" s="244">
        <v>5900</v>
      </c>
    </row>
    <row r="212" spans="2:12" ht="15.75">
      <c r="B212" s="242" t="s">
        <v>342</v>
      </c>
      <c r="C212" s="242">
        <v>21</v>
      </c>
      <c r="D212" s="242" t="s">
        <v>775</v>
      </c>
      <c r="E212" s="243" t="s">
        <v>776</v>
      </c>
      <c r="F212" s="244">
        <v>5716</v>
      </c>
      <c r="G212" s="245">
        <v>206</v>
      </c>
      <c r="H212" s="242" t="s">
        <v>342</v>
      </c>
      <c r="I212" s="242">
        <v>21</v>
      </c>
      <c r="J212" s="242" t="s">
        <v>729</v>
      </c>
      <c r="K212" s="243" t="s">
        <v>730</v>
      </c>
      <c r="L212" s="244">
        <v>5877</v>
      </c>
    </row>
    <row r="213" spans="2:12" ht="15.75">
      <c r="B213" s="242" t="s">
        <v>342</v>
      </c>
      <c r="C213" s="242">
        <v>21</v>
      </c>
      <c r="D213" s="242" t="s">
        <v>457</v>
      </c>
      <c r="E213" s="243" t="s">
        <v>458</v>
      </c>
      <c r="F213" s="244">
        <v>40844</v>
      </c>
      <c r="G213" s="245">
        <v>207</v>
      </c>
      <c r="H213" s="242" t="s">
        <v>342</v>
      </c>
      <c r="I213" s="242">
        <v>21</v>
      </c>
      <c r="J213" s="242" t="s">
        <v>775</v>
      </c>
      <c r="K213" s="243" t="s">
        <v>776</v>
      </c>
      <c r="L213" s="244">
        <v>5716</v>
      </c>
    </row>
    <row r="214" spans="2:12" ht="15.75">
      <c r="B214" s="242" t="s">
        <v>342</v>
      </c>
      <c r="C214" s="242">
        <v>21</v>
      </c>
      <c r="D214" s="242" t="s">
        <v>489</v>
      </c>
      <c r="E214" s="243" t="s">
        <v>490</v>
      </c>
      <c r="F214" s="244">
        <v>34826</v>
      </c>
      <c r="G214" s="245">
        <v>208</v>
      </c>
      <c r="H214" s="242" t="s">
        <v>342</v>
      </c>
      <c r="I214" s="242">
        <v>21</v>
      </c>
      <c r="J214" s="242" t="s">
        <v>745</v>
      </c>
      <c r="K214" s="243" t="s">
        <v>746</v>
      </c>
      <c r="L214" s="244">
        <v>5554</v>
      </c>
    </row>
    <row r="215" spans="2:12" ht="15.75">
      <c r="B215" s="242" t="s">
        <v>342</v>
      </c>
      <c r="C215" s="242">
        <v>21</v>
      </c>
      <c r="D215" s="242" t="s">
        <v>569</v>
      </c>
      <c r="E215" s="243" t="s">
        <v>570</v>
      </c>
      <c r="F215" s="244">
        <v>24907</v>
      </c>
      <c r="G215" s="245">
        <v>209</v>
      </c>
      <c r="H215" s="242" t="s">
        <v>342</v>
      </c>
      <c r="I215" s="242">
        <v>21</v>
      </c>
      <c r="J215" s="242" t="s">
        <v>773</v>
      </c>
      <c r="K215" s="243" t="s">
        <v>774</v>
      </c>
      <c r="L215" s="244">
        <v>5537</v>
      </c>
    </row>
    <row r="216" spans="2:12" ht="15.75">
      <c r="B216" s="242" t="s">
        <v>342</v>
      </c>
      <c r="C216" s="242">
        <v>21</v>
      </c>
      <c r="D216" s="242" t="s">
        <v>421</v>
      </c>
      <c r="E216" s="243" t="s">
        <v>422</v>
      </c>
      <c r="F216" s="244">
        <v>57253</v>
      </c>
      <c r="G216" s="245">
        <v>210</v>
      </c>
      <c r="H216" s="242" t="s">
        <v>342</v>
      </c>
      <c r="I216" s="242">
        <v>21</v>
      </c>
      <c r="J216" s="242" t="s">
        <v>447</v>
      </c>
      <c r="K216" s="243" t="s">
        <v>448</v>
      </c>
      <c r="L216" s="244">
        <v>5519</v>
      </c>
    </row>
    <row r="217" spans="2:12" ht="15.75">
      <c r="B217" s="242" t="s">
        <v>342</v>
      </c>
      <c r="C217" s="242">
        <v>21</v>
      </c>
      <c r="D217" s="242" t="s">
        <v>511</v>
      </c>
      <c r="E217" s="243" t="s">
        <v>512</v>
      </c>
      <c r="F217" s="244">
        <v>32316</v>
      </c>
      <c r="G217" s="245">
        <v>211</v>
      </c>
      <c r="H217" s="242" t="s">
        <v>342</v>
      </c>
      <c r="I217" s="242">
        <v>21</v>
      </c>
      <c r="J217" s="242" t="s">
        <v>427</v>
      </c>
      <c r="K217" s="243" t="s">
        <v>428</v>
      </c>
      <c r="L217" s="244">
        <v>5511</v>
      </c>
    </row>
    <row r="218" spans="2:12" ht="15.75">
      <c r="B218" s="242" t="s">
        <v>342</v>
      </c>
      <c r="C218" s="242">
        <v>21</v>
      </c>
      <c r="D218" s="242" t="s">
        <v>425</v>
      </c>
      <c r="E218" s="243" t="s">
        <v>426</v>
      </c>
      <c r="F218" s="244">
        <v>54845</v>
      </c>
      <c r="G218" s="245">
        <v>212</v>
      </c>
      <c r="H218" s="242" t="s">
        <v>342</v>
      </c>
      <c r="I218" s="242">
        <v>21</v>
      </c>
      <c r="J218" s="242" t="s">
        <v>705</v>
      </c>
      <c r="K218" s="243" t="s">
        <v>706</v>
      </c>
      <c r="L218" s="244">
        <v>5243</v>
      </c>
    </row>
    <row r="219" spans="2:12" ht="15.75">
      <c r="B219" s="242" t="s">
        <v>342</v>
      </c>
      <c r="C219" s="242">
        <v>21</v>
      </c>
      <c r="D219" s="242" t="s">
        <v>429</v>
      </c>
      <c r="E219" s="243" t="s">
        <v>430</v>
      </c>
      <c r="F219" s="244">
        <v>51249</v>
      </c>
      <c r="G219" s="245">
        <v>213</v>
      </c>
      <c r="H219" s="242" t="s">
        <v>342</v>
      </c>
      <c r="I219" s="242">
        <v>21</v>
      </c>
      <c r="J219" s="242" t="s">
        <v>769</v>
      </c>
      <c r="K219" s="243" t="s">
        <v>770</v>
      </c>
      <c r="L219" s="244">
        <v>5230</v>
      </c>
    </row>
    <row r="220" spans="2:12" ht="15.75">
      <c r="B220" s="242" t="s">
        <v>342</v>
      </c>
      <c r="C220" s="242">
        <v>21</v>
      </c>
      <c r="D220" s="242" t="s">
        <v>731</v>
      </c>
      <c r="E220" s="243" t="s">
        <v>732</v>
      </c>
      <c r="F220" s="244">
        <v>12954</v>
      </c>
      <c r="G220" s="245">
        <v>214</v>
      </c>
      <c r="H220" s="242" t="s">
        <v>342</v>
      </c>
      <c r="I220" s="242">
        <v>21</v>
      </c>
      <c r="J220" s="242" t="s">
        <v>707</v>
      </c>
      <c r="K220" s="243" t="s">
        <v>708</v>
      </c>
      <c r="L220" s="244">
        <v>4592</v>
      </c>
    </row>
    <row r="221" spans="2:12" ht="15.75">
      <c r="B221" s="242" t="s">
        <v>342</v>
      </c>
      <c r="C221" s="242">
        <v>21</v>
      </c>
      <c r="D221" s="242" t="s">
        <v>519</v>
      </c>
      <c r="E221" s="243" t="s">
        <v>520</v>
      </c>
      <c r="F221" s="244">
        <v>32046</v>
      </c>
      <c r="G221" s="245">
        <v>215</v>
      </c>
      <c r="H221" s="242" t="s">
        <v>342</v>
      </c>
      <c r="I221" s="242">
        <v>21</v>
      </c>
      <c r="J221" s="242" t="s">
        <v>767</v>
      </c>
      <c r="K221" s="243" t="s">
        <v>768</v>
      </c>
      <c r="L221" s="244">
        <v>4563</v>
      </c>
    </row>
    <row r="222" spans="2:12" ht="15.75">
      <c r="B222" s="242" t="s">
        <v>342</v>
      </c>
      <c r="C222" s="242">
        <v>21</v>
      </c>
      <c r="D222" s="242" t="s">
        <v>525</v>
      </c>
      <c r="E222" s="243" t="s">
        <v>526</v>
      </c>
      <c r="F222" s="244">
        <v>30917</v>
      </c>
      <c r="G222" s="245">
        <v>216</v>
      </c>
      <c r="H222" s="242" t="s">
        <v>342</v>
      </c>
      <c r="I222" s="242">
        <v>21</v>
      </c>
      <c r="J222" s="242" t="s">
        <v>759</v>
      </c>
      <c r="K222" s="243" t="s">
        <v>760</v>
      </c>
      <c r="L222" s="244">
        <v>4518</v>
      </c>
    </row>
    <row r="223" spans="2:12" ht="15.75">
      <c r="B223" s="242" t="s">
        <v>342</v>
      </c>
      <c r="C223" s="242">
        <v>21</v>
      </c>
      <c r="D223" s="242" t="s">
        <v>431</v>
      </c>
      <c r="E223" s="243" t="s">
        <v>432</v>
      </c>
      <c r="F223" s="244">
        <v>50507</v>
      </c>
      <c r="G223" s="245">
        <v>217</v>
      </c>
      <c r="H223" s="242" t="s">
        <v>342</v>
      </c>
      <c r="I223" s="242">
        <v>21</v>
      </c>
      <c r="J223" s="242" t="s">
        <v>645</v>
      </c>
      <c r="K223" s="243" t="s">
        <v>646</v>
      </c>
      <c r="L223" s="244">
        <v>3431</v>
      </c>
    </row>
  </sheetData>
  <sheetProtection password="C236" sheet="1" objects="1" scenarios="1" selectLockedCells="1" selectUnlockedCells="1"/>
  <mergeCells count="2">
    <mergeCell ref="B5:F5"/>
    <mergeCell ref="H5:L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="130" zoomScaleNormal="130" zoomScalePageLayoutView="0" workbookViewId="0" topLeftCell="A22">
      <selection activeCell="C48" sqref="C48"/>
    </sheetView>
  </sheetViews>
  <sheetFormatPr defaultColWidth="9.140625" defaultRowHeight="12.75"/>
  <cols>
    <col min="1" max="9" width="12.28125" style="25" customWidth="1"/>
    <col min="10" max="12" width="11.140625" style="25" customWidth="1"/>
    <col min="13" max="16384" width="9.140625" style="25" customWidth="1"/>
  </cols>
  <sheetData>
    <row r="1" spans="1:7" ht="15.75">
      <c r="A1" s="22" t="s">
        <v>180</v>
      </c>
      <c r="B1" s="23"/>
      <c r="C1" s="23"/>
      <c r="D1" s="23"/>
      <c r="E1" s="23"/>
      <c r="F1" s="24"/>
      <c r="G1" s="24"/>
    </row>
    <row r="2" spans="1:7" ht="12.75">
      <c r="A2" s="23"/>
      <c r="B2" s="23"/>
      <c r="C2" s="23"/>
      <c r="D2" s="23"/>
      <c r="E2" s="23"/>
      <c r="F2" s="24"/>
      <c r="G2" s="24"/>
    </row>
    <row r="3" spans="1:7" ht="12.75">
      <c r="A3" s="293" t="str">
        <f>+'Informações Iniciais'!A1</f>
        <v>PODER LEGISLATIVO</v>
      </c>
      <c r="B3" s="293"/>
      <c r="C3" s="293"/>
      <c r="D3" s="293"/>
      <c r="E3" s="293"/>
      <c r="F3" s="293"/>
      <c r="G3" s="293"/>
    </row>
    <row r="4" spans="1:7" ht="12.75">
      <c r="A4" s="293" t="str">
        <f>+'Informações Iniciais'!A2</f>
        <v>CÂMARA MUNICIPAL DE  B ACABAL</v>
      </c>
      <c r="B4" s="293"/>
      <c r="C4" s="293"/>
      <c r="D4" s="293"/>
      <c r="E4" s="293"/>
      <c r="F4" s="293"/>
      <c r="G4" s="293"/>
    </row>
    <row r="5" spans="1:7" ht="12.75">
      <c r="A5" s="293" t="s">
        <v>0</v>
      </c>
      <c r="B5" s="293"/>
      <c r="C5" s="293"/>
      <c r="D5" s="293"/>
      <c r="E5" s="293"/>
      <c r="F5" s="293"/>
      <c r="G5" s="293"/>
    </row>
    <row r="6" spans="1:7" ht="12.75">
      <c r="A6" s="294" t="s">
        <v>779</v>
      </c>
      <c r="B6" s="294"/>
      <c r="C6" s="294"/>
      <c r="D6" s="294"/>
      <c r="E6" s="294"/>
      <c r="F6" s="294"/>
      <c r="G6" s="294"/>
    </row>
    <row r="7" spans="1:7" ht="12.75" customHeight="1">
      <c r="A7" s="293" t="s">
        <v>4</v>
      </c>
      <c r="B7" s="293"/>
      <c r="C7" s="293"/>
      <c r="D7" s="293"/>
      <c r="E7" s="293"/>
      <c r="F7" s="293"/>
      <c r="G7" s="293"/>
    </row>
    <row r="8" spans="1:7" ht="12.75" customHeight="1">
      <c r="A8" s="293" t="str">
        <f>+'Anexo 1 - 12M Pessoal'!A8</f>
        <v>3º Quadrimestre de 2016</v>
      </c>
      <c r="B8" s="293"/>
      <c r="C8" s="293"/>
      <c r="D8" s="293"/>
      <c r="E8" s="293"/>
      <c r="F8" s="293"/>
      <c r="G8" s="293"/>
    </row>
    <row r="9" spans="1:7" ht="12.75" customHeight="1">
      <c r="A9" s="24" t="s">
        <v>183</v>
      </c>
      <c r="B9" s="321" t="s">
        <v>331</v>
      </c>
      <c r="C9" s="321"/>
      <c r="D9" s="24"/>
      <c r="E9" s="24"/>
      <c r="F9" s="24"/>
      <c r="G9" s="26">
        <v>1</v>
      </c>
    </row>
    <row r="10" spans="1:7" ht="12.75" customHeight="1">
      <c r="A10" s="303" t="s">
        <v>15</v>
      </c>
      <c r="B10" s="303"/>
      <c r="C10" s="303"/>
      <c r="D10" s="303"/>
      <c r="E10" s="304"/>
      <c r="F10" s="299" t="s">
        <v>56</v>
      </c>
      <c r="G10" s="300"/>
    </row>
    <row r="11" spans="1:7" ht="12.75" customHeight="1">
      <c r="A11" s="305"/>
      <c r="B11" s="305"/>
      <c r="C11" s="305"/>
      <c r="D11" s="305"/>
      <c r="E11" s="306"/>
      <c r="F11" s="301" t="s">
        <v>38</v>
      </c>
      <c r="G11" s="302"/>
    </row>
    <row r="12" spans="1:12" ht="12.75" customHeight="1">
      <c r="A12" s="305"/>
      <c r="B12" s="305"/>
      <c r="C12" s="305"/>
      <c r="D12" s="305"/>
      <c r="E12" s="306"/>
      <c r="F12" s="309" t="s">
        <v>57</v>
      </c>
      <c r="G12" s="311" t="s">
        <v>293</v>
      </c>
      <c r="H12" s="27"/>
      <c r="I12" s="322" t="s">
        <v>332</v>
      </c>
      <c r="J12" s="322"/>
      <c r="K12" s="322"/>
      <c r="L12" s="322"/>
    </row>
    <row r="13" spans="1:12" ht="12.75" customHeight="1">
      <c r="A13" s="305"/>
      <c r="B13" s="305"/>
      <c r="C13" s="305"/>
      <c r="D13" s="305"/>
      <c r="E13" s="306"/>
      <c r="F13" s="310"/>
      <c r="G13" s="312"/>
      <c r="H13" s="27"/>
      <c r="I13" s="322"/>
      <c r="J13" s="322"/>
      <c r="K13" s="322"/>
      <c r="L13" s="322"/>
    </row>
    <row r="14" spans="1:12" ht="12.75" customHeight="1">
      <c r="A14" s="305"/>
      <c r="B14" s="305"/>
      <c r="C14" s="305"/>
      <c r="D14" s="305"/>
      <c r="E14" s="306"/>
      <c r="F14" s="310"/>
      <c r="G14" s="312"/>
      <c r="H14" s="27"/>
      <c r="I14" s="322"/>
      <c r="J14" s="322"/>
      <c r="K14" s="322"/>
      <c r="L14" s="322"/>
    </row>
    <row r="15" spans="1:12" ht="12.75" customHeight="1">
      <c r="A15" s="305"/>
      <c r="B15" s="305"/>
      <c r="C15" s="305"/>
      <c r="D15" s="305"/>
      <c r="E15" s="306"/>
      <c r="F15" s="310"/>
      <c r="G15" s="312"/>
      <c r="H15" s="28"/>
      <c r="I15" s="322"/>
      <c r="J15" s="322"/>
      <c r="K15" s="322"/>
      <c r="L15" s="322"/>
    </row>
    <row r="16" spans="1:12" ht="12.75" customHeight="1">
      <c r="A16" s="307"/>
      <c r="B16" s="307"/>
      <c r="C16" s="307"/>
      <c r="D16" s="307"/>
      <c r="E16" s="308"/>
      <c r="F16" s="29" t="s">
        <v>65</v>
      </c>
      <c r="G16" s="30" t="s">
        <v>66</v>
      </c>
      <c r="H16" s="28"/>
      <c r="I16" s="322"/>
      <c r="J16" s="322"/>
      <c r="K16" s="322"/>
      <c r="L16" s="322"/>
    </row>
    <row r="17" spans="1:12" ht="12.75" customHeight="1">
      <c r="A17" s="31" t="s">
        <v>44</v>
      </c>
      <c r="B17" s="31"/>
      <c r="C17" s="31"/>
      <c r="D17" s="31"/>
      <c r="E17" s="31"/>
      <c r="F17" s="32">
        <f>SUM(F18:F20)</f>
        <v>2462923.0100000002</v>
      </c>
      <c r="G17" s="32">
        <f>SUM(G18:G20)</f>
        <v>0</v>
      </c>
      <c r="H17" s="33"/>
      <c r="I17" s="322"/>
      <c r="J17" s="322"/>
      <c r="K17" s="322"/>
      <c r="L17" s="322"/>
    </row>
    <row r="18" spans="1:12" ht="12.75" customHeight="1">
      <c r="A18" s="34" t="s">
        <v>184</v>
      </c>
      <c r="B18" s="31"/>
      <c r="C18" s="31"/>
      <c r="D18" s="31"/>
      <c r="E18" s="31"/>
      <c r="F18" s="35">
        <f>+'Anexo 1 - 12M Pessoal'!N18</f>
        <v>2462923.0100000002</v>
      </c>
      <c r="G18" s="35">
        <f>+'Anexo 1 - 12M Pessoal'!O18</f>
        <v>0</v>
      </c>
      <c r="H18" s="33"/>
      <c r="I18" s="322"/>
      <c r="J18" s="322"/>
      <c r="K18" s="322"/>
      <c r="L18" s="322"/>
    </row>
    <row r="19" spans="1:8" ht="12.75" customHeight="1">
      <c r="A19" s="34" t="s">
        <v>185</v>
      </c>
      <c r="B19" s="31"/>
      <c r="C19" s="31"/>
      <c r="D19" s="31"/>
      <c r="E19" s="31"/>
      <c r="F19" s="35">
        <f>+'Anexo 1 - 12M Pessoal'!N19</f>
        <v>0</v>
      </c>
      <c r="G19" s="35">
        <f>+'Anexo 1 - 12M Pessoal'!O19</f>
        <v>0</v>
      </c>
      <c r="H19" s="33"/>
    </row>
    <row r="20" spans="1:8" ht="12.75" customHeight="1">
      <c r="A20" s="34" t="s">
        <v>186</v>
      </c>
      <c r="B20" s="31"/>
      <c r="C20" s="31"/>
      <c r="D20" s="31"/>
      <c r="E20" s="31"/>
      <c r="F20" s="35">
        <f>+'Anexo 1 - 12M Pessoal'!N20</f>
        <v>0</v>
      </c>
      <c r="G20" s="35">
        <f>+'Anexo 1 - 12M Pessoal'!O20</f>
        <v>0</v>
      </c>
      <c r="H20" s="33"/>
    </row>
    <row r="21" spans="1:8" ht="12.75" customHeight="1">
      <c r="A21" s="31" t="s">
        <v>70</v>
      </c>
      <c r="B21" s="31"/>
      <c r="C21" s="31"/>
      <c r="D21" s="31"/>
      <c r="E21" s="31"/>
      <c r="F21" s="36">
        <f>SUM(F22:F26)</f>
        <v>0</v>
      </c>
      <c r="G21" s="36">
        <f>SUM(G22:G26)</f>
        <v>0</v>
      </c>
      <c r="H21" s="33"/>
    </row>
    <row r="22" spans="1:7" ht="12.75" customHeight="1">
      <c r="A22" s="37" t="s">
        <v>786</v>
      </c>
      <c r="B22" s="31"/>
      <c r="C22" s="31"/>
      <c r="D22" s="31"/>
      <c r="E22" s="31"/>
      <c r="F22" s="35">
        <f>+'Anexo 1 - 12M Pessoal'!N22</f>
        <v>0</v>
      </c>
      <c r="G22" s="35">
        <f>+'Anexo 1 - 12M Pessoal'!O22</f>
        <v>0</v>
      </c>
    </row>
    <row r="23" spans="1:8" ht="12.75" customHeight="1">
      <c r="A23" s="37" t="s">
        <v>45</v>
      </c>
      <c r="B23" s="31"/>
      <c r="C23" s="31"/>
      <c r="D23" s="31"/>
      <c r="E23" s="31"/>
      <c r="F23" s="35">
        <f>+'Anexo 1 - 12M Pessoal'!N23</f>
        <v>0</v>
      </c>
      <c r="G23" s="35">
        <f>+'Anexo 1 - 12M Pessoal'!O23</f>
        <v>0</v>
      </c>
      <c r="H23" s="33"/>
    </row>
    <row r="24" spans="1:9" ht="12.75" customHeight="1">
      <c r="A24" s="37" t="s">
        <v>181</v>
      </c>
      <c r="B24" s="31"/>
      <c r="C24" s="31"/>
      <c r="D24" s="31"/>
      <c r="E24" s="31"/>
      <c r="F24" s="35">
        <f>+'Anexo 1 - 12M Pessoal'!N24</f>
        <v>0</v>
      </c>
      <c r="G24" s="35">
        <f>+'Anexo 1 - 12M Pessoal'!O24</f>
        <v>0</v>
      </c>
      <c r="H24" s="33"/>
      <c r="I24" s="21"/>
    </row>
    <row r="25" spans="1:9" ht="12.75" customHeight="1">
      <c r="A25" s="37" t="s">
        <v>182</v>
      </c>
      <c r="B25" s="31"/>
      <c r="C25" s="31"/>
      <c r="D25" s="31"/>
      <c r="E25" s="31"/>
      <c r="F25" s="35">
        <f>+'Anexo 1 - 12M Pessoal'!N25</f>
        <v>0</v>
      </c>
      <c r="G25" s="35">
        <f>+'Anexo 1 - 12M Pessoal'!O25</f>
        <v>0</v>
      </c>
      <c r="H25" s="33"/>
      <c r="I25" s="21"/>
    </row>
    <row r="26" spans="1:9" ht="12.75" customHeight="1">
      <c r="A26" s="38" t="s">
        <v>46</v>
      </c>
      <c r="B26" s="39"/>
      <c r="C26" s="39"/>
      <c r="D26" s="39"/>
      <c r="E26" s="39"/>
      <c r="F26" s="40">
        <f>+'Anexo 1 - 12M Pessoal'!N26</f>
        <v>0</v>
      </c>
      <c r="G26" s="40">
        <f>+'Anexo 1 - 12M Pessoal'!O26</f>
        <v>0</v>
      </c>
      <c r="H26" s="33"/>
      <c r="I26" s="21"/>
    </row>
    <row r="27" spans="1:8" ht="12.75" customHeight="1">
      <c r="A27" s="31" t="s">
        <v>67</v>
      </c>
      <c r="B27" s="39"/>
      <c r="C27" s="39"/>
      <c r="D27" s="39"/>
      <c r="E27" s="39"/>
      <c r="F27" s="41">
        <f>+F17-F21</f>
        <v>2462923.0100000002</v>
      </c>
      <c r="G27" s="41">
        <f>+G17-G21</f>
        <v>0</v>
      </c>
      <c r="H27" s="33"/>
    </row>
    <row r="28" spans="1:7" ht="12.75" customHeight="1">
      <c r="A28" s="42"/>
      <c r="B28" s="42"/>
      <c r="C28" s="42"/>
      <c r="D28" s="42"/>
      <c r="E28" s="42"/>
      <c r="F28" s="43"/>
      <c r="G28" s="43"/>
    </row>
    <row r="29" spans="1:7" ht="12.75" customHeight="1">
      <c r="A29" s="295" t="s">
        <v>68</v>
      </c>
      <c r="B29" s="295"/>
      <c r="C29" s="295"/>
      <c r="D29" s="295"/>
      <c r="E29" s="295"/>
      <c r="F29" s="44" t="s">
        <v>3</v>
      </c>
      <c r="G29" s="45" t="s">
        <v>8</v>
      </c>
    </row>
    <row r="30" spans="1:7" ht="12.75" customHeight="1">
      <c r="A30" s="42" t="s">
        <v>52</v>
      </c>
      <c r="B30" s="46"/>
      <c r="C30" s="46"/>
      <c r="D30" s="46"/>
      <c r="E30" s="46"/>
      <c r="F30" s="47">
        <f>+'Anexo 1 - 12M Pessoal'!F30</f>
        <v>138618087.82</v>
      </c>
      <c r="G30" s="48" t="s">
        <v>205</v>
      </c>
    </row>
    <row r="31" spans="1:7" ht="12.75" customHeight="1">
      <c r="A31" s="49" t="s">
        <v>206</v>
      </c>
      <c r="B31" s="50"/>
      <c r="C31" s="50"/>
      <c r="D31" s="50"/>
      <c r="E31" s="50"/>
      <c r="F31" s="51">
        <f>+F27+G27</f>
        <v>2462923.0100000002</v>
      </c>
      <c r="G31" s="52">
        <f>IF(F30="",0,IF(F30=0,0,+F31/F30))</f>
        <v>0.017767688537142313</v>
      </c>
    </row>
    <row r="32" spans="1:7" ht="12.75" customHeight="1">
      <c r="A32" s="296" t="s">
        <v>234</v>
      </c>
      <c r="B32" s="296"/>
      <c r="C32" s="296"/>
      <c r="D32" s="296"/>
      <c r="E32" s="297"/>
      <c r="F32" s="53">
        <f>IF(F$30="","",IF(F$30=0,0,F$30*G32))</f>
        <v>8317085.269199999</v>
      </c>
      <c r="G32" s="54">
        <v>0.06</v>
      </c>
    </row>
    <row r="33" spans="1:7" ht="12.75" customHeight="1">
      <c r="A33" s="42" t="s">
        <v>276</v>
      </c>
      <c r="B33" s="42"/>
      <c r="C33" s="42"/>
      <c r="D33" s="42"/>
      <c r="E33" s="42"/>
      <c r="F33" s="53">
        <f>IF(F$30="","",IF(F$30=0,0,F$30*G33))</f>
        <v>7901231.005739999</v>
      </c>
      <c r="G33" s="55">
        <f>+G32*0.95</f>
        <v>0.056999999999999995</v>
      </c>
    </row>
    <row r="34" spans="1:7" ht="12.75" customHeight="1">
      <c r="A34" s="42" t="s">
        <v>277</v>
      </c>
      <c r="B34" s="42"/>
      <c r="C34" s="42"/>
      <c r="D34" s="42"/>
      <c r="E34" s="42"/>
      <c r="F34" s="53">
        <f>IF(F$30="","",IF(F$30=0,0,F$30*G34))</f>
        <v>7485376.74228</v>
      </c>
      <c r="G34" s="55">
        <f>+G32*0.9</f>
        <v>0.054</v>
      </c>
    </row>
    <row r="35" spans="1:9" ht="12.75" customHeight="1">
      <c r="A35" s="56" t="s">
        <v>149</v>
      </c>
      <c r="B35" s="56"/>
      <c r="C35" s="56"/>
      <c r="D35" s="56"/>
      <c r="E35" s="56"/>
      <c r="F35" s="56"/>
      <c r="G35" s="56"/>
      <c r="H35" s="57"/>
      <c r="I35" s="57"/>
    </row>
    <row r="36" spans="1:8" ht="12.75">
      <c r="A36" s="298" t="s">
        <v>201</v>
      </c>
      <c r="B36" s="298"/>
      <c r="C36" s="298"/>
      <c r="D36" s="298"/>
      <c r="E36" s="298"/>
      <c r="F36" s="298"/>
      <c r="G36" s="298"/>
      <c r="H36" s="33"/>
    </row>
    <row r="37" spans="1:7" ht="12.75" customHeight="1">
      <c r="A37" s="298" t="s">
        <v>202</v>
      </c>
      <c r="B37" s="298"/>
      <c r="C37" s="298"/>
      <c r="D37" s="298"/>
      <c r="E37" s="298"/>
      <c r="F37" s="298"/>
      <c r="G37" s="298"/>
    </row>
    <row r="38" ht="12.75" customHeight="1"/>
    <row r="39" ht="12.75" customHeight="1"/>
    <row r="40" spans="1:9" ht="12.75" customHeight="1" thickBot="1">
      <c r="A40" s="315" t="s">
        <v>224</v>
      </c>
      <c r="B40" s="315"/>
      <c r="C40" s="315"/>
      <c r="D40" s="315"/>
      <c r="E40" s="315"/>
      <c r="F40" s="315"/>
      <c r="G40" s="315"/>
      <c r="H40" s="315"/>
      <c r="I40" s="315"/>
    </row>
    <row r="41" spans="1:9" ht="12.75" customHeight="1" thickBot="1">
      <c r="A41" s="316" t="s">
        <v>225</v>
      </c>
      <c r="B41" s="316"/>
      <c r="C41" s="316"/>
      <c r="D41" s="316"/>
      <c r="E41" s="316"/>
      <c r="F41" s="316"/>
      <c r="G41" s="316"/>
      <c r="H41" s="316"/>
      <c r="I41" s="317"/>
    </row>
    <row r="42" spans="1:9" ht="12.75" customHeight="1" thickBot="1">
      <c r="A42" s="318" t="s">
        <v>152</v>
      </c>
      <c r="B42" s="318"/>
      <c r="C42" s="319"/>
      <c r="D42" s="320" t="s">
        <v>153</v>
      </c>
      <c r="E42" s="318"/>
      <c r="F42" s="319"/>
      <c r="G42" s="320" t="s">
        <v>154</v>
      </c>
      <c r="H42" s="318"/>
      <c r="I42" s="319"/>
    </row>
    <row r="43" spans="1:9" ht="12.75" customHeight="1" thickBot="1">
      <c r="A43" s="318" t="s">
        <v>299</v>
      </c>
      <c r="B43" s="318"/>
      <c r="C43" s="319"/>
      <c r="D43" s="320" t="s">
        <v>155</v>
      </c>
      <c r="E43" s="318"/>
      <c r="F43" s="319"/>
      <c r="G43" s="320" t="s">
        <v>156</v>
      </c>
      <c r="H43" s="318"/>
      <c r="I43" s="319"/>
    </row>
    <row r="44" spans="1:9" ht="12.75" customHeight="1">
      <c r="A44" s="58" t="s">
        <v>226</v>
      </c>
      <c r="B44" s="313" t="s">
        <v>227</v>
      </c>
      <c r="C44" s="313" t="s">
        <v>157</v>
      </c>
      <c r="D44" s="313" t="s">
        <v>158</v>
      </c>
      <c r="E44" s="313" t="s">
        <v>159</v>
      </c>
      <c r="F44" s="313" t="s">
        <v>227</v>
      </c>
      <c r="G44" s="313" t="s">
        <v>160</v>
      </c>
      <c r="H44" s="313" t="s">
        <v>159</v>
      </c>
      <c r="I44" s="313" t="s">
        <v>227</v>
      </c>
    </row>
    <row r="45" spans="1:9" ht="12.75" customHeight="1">
      <c r="A45" s="58" t="s">
        <v>228</v>
      </c>
      <c r="B45" s="314"/>
      <c r="C45" s="314"/>
      <c r="D45" s="314"/>
      <c r="E45" s="314"/>
      <c r="F45" s="314"/>
      <c r="G45" s="314"/>
      <c r="H45" s="314"/>
      <c r="I45" s="314"/>
    </row>
    <row r="46" spans="1:9" ht="12.75" customHeight="1">
      <c r="A46" s="58"/>
      <c r="B46" s="59"/>
      <c r="C46" s="59"/>
      <c r="D46" s="58" t="s">
        <v>229</v>
      </c>
      <c r="E46" s="59"/>
      <c r="F46" s="59"/>
      <c r="G46" s="58"/>
      <c r="H46" s="59"/>
      <c r="I46" s="59"/>
    </row>
    <row r="47" spans="1:9" ht="12.75" customHeight="1" thickBot="1">
      <c r="A47" s="60" t="s">
        <v>65</v>
      </c>
      <c r="B47" s="60" t="s">
        <v>66</v>
      </c>
      <c r="C47" s="60" t="s">
        <v>161</v>
      </c>
      <c r="D47" s="60" t="s">
        <v>230</v>
      </c>
      <c r="E47" s="60" t="s">
        <v>162</v>
      </c>
      <c r="F47" s="60" t="s">
        <v>163</v>
      </c>
      <c r="G47" s="60" t="s">
        <v>164</v>
      </c>
      <c r="H47" s="60" t="s">
        <v>231</v>
      </c>
      <c r="I47" s="60" t="s">
        <v>165</v>
      </c>
    </row>
    <row r="48" spans="1:9" ht="12.75" customHeight="1">
      <c r="A48" s="95"/>
      <c r="B48" s="95"/>
      <c r="C48" s="95"/>
      <c r="D48" s="95"/>
      <c r="E48" s="95"/>
      <c r="F48" s="95"/>
      <c r="G48" s="95"/>
      <c r="H48" s="95"/>
      <c r="I48" s="96"/>
    </row>
    <row r="49" spans="1:9" ht="12.75" customHeight="1" thickBot="1">
      <c r="A49" s="94"/>
      <c r="B49" s="94"/>
      <c r="C49" s="94"/>
      <c r="D49" s="94"/>
      <c r="E49" s="94"/>
      <c r="F49" s="94"/>
      <c r="G49" s="94"/>
      <c r="H49" s="94"/>
      <c r="I49" s="94"/>
    </row>
    <row r="50" spans="1:12" ht="12.75" customHeight="1">
      <c r="A50" s="323" t="s">
        <v>232</v>
      </c>
      <c r="B50" s="323"/>
      <c r="C50" s="323"/>
      <c r="D50" s="323"/>
      <c r="E50" s="323"/>
      <c r="F50" s="323"/>
      <c r="G50" s="323"/>
      <c r="H50" s="323"/>
      <c r="I50" s="323"/>
      <c r="J50" s="21"/>
      <c r="K50" s="21"/>
      <c r="L50" s="21"/>
    </row>
    <row r="51" spans="10:12" ht="12.75" customHeight="1">
      <c r="J51" s="21"/>
      <c r="K51" s="21"/>
      <c r="L51" s="21"/>
    </row>
    <row r="52" spans="10:12" ht="12.75" customHeight="1">
      <c r="J52" s="21"/>
      <c r="K52" s="21"/>
      <c r="L52" s="21"/>
    </row>
    <row r="61" s="57" customFormat="1" ht="12.75"/>
    <row r="62" ht="23.25" customHeight="1"/>
  </sheetData>
  <sheetProtection password="C236" sheet="1" formatColumns="0" selectLockedCells="1"/>
  <mergeCells count="34">
    <mergeCell ref="B9:C9"/>
    <mergeCell ref="I12:L18"/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29:E29"/>
    <mergeCell ref="A32:E32"/>
    <mergeCell ref="A36:G36"/>
    <mergeCell ref="A37:G37"/>
    <mergeCell ref="F10:G10"/>
    <mergeCell ref="F11:G11"/>
    <mergeCell ref="A10:E16"/>
    <mergeCell ref="F12:F15"/>
    <mergeCell ref="G12:G15"/>
    <mergeCell ref="A8:G8"/>
    <mergeCell ref="A3:G3"/>
    <mergeCell ref="A4:G4"/>
    <mergeCell ref="A5:G5"/>
    <mergeCell ref="A6:G6"/>
    <mergeCell ref="A7:G7"/>
  </mergeCells>
  <conditionalFormatting sqref="G31">
    <cfRule type="cellIs" priority="1" dxfId="1" operator="greaterThan" stopIfTrue="1">
      <formula>$G$32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zoomScalePageLayoutView="0" workbookViewId="0" topLeftCell="A19">
      <selection activeCell="C19" sqref="C19"/>
    </sheetView>
  </sheetViews>
  <sheetFormatPr defaultColWidth="9.140625" defaultRowHeight="11.25" customHeight="1"/>
  <cols>
    <col min="1" max="1" width="70.28125" style="72" customWidth="1"/>
    <col min="2" max="2" width="8.8515625" style="72" customWidth="1"/>
    <col min="3" max="3" width="8.7109375" style="72" customWidth="1"/>
    <col min="4" max="4" width="8.8515625" style="72" customWidth="1"/>
    <col min="5" max="5" width="8.421875" style="72" customWidth="1"/>
    <col min="6" max="6" width="8.57421875" style="72" customWidth="1"/>
    <col min="7" max="8" width="8.8515625" style="72" customWidth="1"/>
    <col min="9" max="9" width="8.57421875" style="72" customWidth="1"/>
    <col min="10" max="10" width="8.7109375" style="72" customWidth="1"/>
    <col min="11" max="12" width="8.57421875" style="72" customWidth="1"/>
    <col min="13" max="13" width="9.140625" style="72" customWidth="1"/>
    <col min="14" max="14" width="10.00390625" style="72" bestFit="1" customWidth="1"/>
    <col min="15" max="15" width="16.28125" style="72" bestFit="1" customWidth="1"/>
    <col min="16" max="16384" width="9.140625" style="72" customWidth="1"/>
  </cols>
  <sheetData>
    <row r="1" spans="1:15" ht="15.75">
      <c r="A1" s="70" t="s">
        <v>275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1.25" customHeight="1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1.25" customHeight="1">
      <c r="A3" s="332" t="str">
        <f>+'Informações Iniciais'!A1</f>
        <v>PODER LEGISLATIVO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15" ht="11.25" customHeight="1">
      <c r="A4" s="332" t="str">
        <f>+'Informações Iniciais'!A2</f>
        <v>CÂMARA MUNICIPAL DE  B ACABAL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ht="11.25" customHeight="1">
      <c r="A5" s="332" t="s">
        <v>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5" ht="11.25" customHeight="1">
      <c r="A6" s="342" t="s">
        <v>11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1.25" customHeight="1">
      <c r="A7" s="332" t="s">
        <v>4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</row>
    <row r="8" spans="1:15" ht="11.25" customHeight="1">
      <c r="A8" s="332" t="str">
        <f>'Informações Iniciais'!A5</f>
        <v>3º Quadrimestre de 2016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</row>
    <row r="9" spans="1:15" ht="11.25" customHeight="1">
      <c r="A9" s="71" t="s">
        <v>183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4">
        <v>1</v>
      </c>
    </row>
    <row r="10" spans="1:15" ht="11.25" customHeight="1">
      <c r="A10" s="324" t="s">
        <v>15</v>
      </c>
      <c r="B10" s="333" t="s">
        <v>56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5"/>
    </row>
    <row r="11" spans="1:15" ht="11.25" customHeight="1">
      <c r="A11" s="325"/>
      <c r="B11" s="336" t="s">
        <v>38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8"/>
    </row>
    <row r="12" spans="1:15" ht="11.25" customHeight="1">
      <c r="A12" s="325"/>
      <c r="B12" s="339" t="s">
        <v>57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1"/>
      <c r="O12" s="75" t="s">
        <v>58</v>
      </c>
    </row>
    <row r="13" spans="1:15" ht="11.25" customHeight="1">
      <c r="A13" s="325"/>
      <c r="B13" s="327" t="s">
        <v>809</v>
      </c>
      <c r="C13" s="327" t="s">
        <v>810</v>
      </c>
      <c r="D13" s="327" t="s">
        <v>811</v>
      </c>
      <c r="E13" s="327" t="s">
        <v>812</v>
      </c>
      <c r="F13" s="327" t="s">
        <v>808</v>
      </c>
      <c r="G13" s="327" t="s">
        <v>807</v>
      </c>
      <c r="H13" s="327" t="s">
        <v>806</v>
      </c>
      <c r="I13" s="327" t="s">
        <v>805</v>
      </c>
      <c r="J13" s="327" t="s">
        <v>804</v>
      </c>
      <c r="K13" s="327" t="s">
        <v>803</v>
      </c>
      <c r="L13" s="327" t="s">
        <v>802</v>
      </c>
      <c r="M13" s="327" t="s">
        <v>801</v>
      </c>
      <c r="N13" s="76" t="s">
        <v>135</v>
      </c>
      <c r="O13" s="77" t="s">
        <v>59</v>
      </c>
    </row>
    <row r="14" spans="1:15" ht="11.25" customHeight="1">
      <c r="A14" s="325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78" t="s">
        <v>268</v>
      </c>
      <c r="O14" s="77" t="s">
        <v>60</v>
      </c>
    </row>
    <row r="15" spans="1:15" ht="11.25" customHeight="1">
      <c r="A15" s="325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78" t="s">
        <v>269</v>
      </c>
      <c r="O15" s="79" t="s">
        <v>270</v>
      </c>
    </row>
    <row r="16" spans="1:15" ht="11.25" customHeight="1">
      <c r="A16" s="326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80" t="s">
        <v>65</v>
      </c>
      <c r="O16" s="81" t="s">
        <v>66</v>
      </c>
    </row>
    <row r="17" spans="1:15" ht="11.25" customHeight="1">
      <c r="A17" s="82" t="s">
        <v>44</v>
      </c>
      <c r="B17" s="83">
        <f>B18+B19+B20</f>
        <v>250044.55</v>
      </c>
      <c r="C17" s="83">
        <f aca="true" t="shared" si="0" ref="C17:L17">C18+C19+C20</f>
        <v>199332.53</v>
      </c>
      <c r="D17" s="83">
        <f t="shared" si="0"/>
        <v>198999.13</v>
      </c>
      <c r="E17" s="83">
        <f t="shared" si="0"/>
        <v>198327.33</v>
      </c>
      <c r="F17" s="83">
        <f>F18+F19+F20</f>
        <v>198667.33</v>
      </c>
      <c r="G17" s="83">
        <f t="shared" si="0"/>
        <v>198974</v>
      </c>
      <c r="H17" s="83">
        <f t="shared" si="0"/>
        <v>240584.04</v>
      </c>
      <c r="I17" s="83">
        <f t="shared" si="0"/>
        <v>201984</v>
      </c>
      <c r="J17" s="83">
        <f t="shared" si="0"/>
        <v>201327.33</v>
      </c>
      <c r="K17" s="83">
        <f t="shared" si="0"/>
        <v>199632.19</v>
      </c>
      <c r="L17" s="83">
        <f t="shared" si="0"/>
        <v>192992.13</v>
      </c>
      <c r="M17" s="83">
        <f>M18+M19+M20</f>
        <v>182058.45</v>
      </c>
      <c r="N17" s="15">
        <f>SUM(B17:M17)</f>
        <v>2462923.0100000002</v>
      </c>
      <c r="O17" s="84">
        <f>SUM(O18:O20)</f>
        <v>0</v>
      </c>
    </row>
    <row r="18" spans="1:15" ht="11.25" customHeight="1">
      <c r="A18" s="85" t="s">
        <v>294</v>
      </c>
      <c r="B18" s="61">
        <v>250044.55</v>
      </c>
      <c r="C18" s="62">
        <v>199332.53</v>
      </c>
      <c r="D18" s="63">
        <v>198999.13</v>
      </c>
      <c r="E18" s="63">
        <v>198327.33</v>
      </c>
      <c r="F18" s="63">
        <v>198667.33</v>
      </c>
      <c r="G18" s="63">
        <v>198974</v>
      </c>
      <c r="H18" s="63">
        <v>240584.04</v>
      </c>
      <c r="I18" s="63">
        <v>201984</v>
      </c>
      <c r="J18" s="63">
        <v>201327.33</v>
      </c>
      <c r="K18" s="63">
        <v>199632.19</v>
      </c>
      <c r="L18" s="63">
        <v>192992.13</v>
      </c>
      <c r="M18" s="63">
        <v>182058.45</v>
      </c>
      <c r="N18" s="16">
        <f>SUM(B18:M18)</f>
        <v>2462923.0100000002</v>
      </c>
      <c r="O18" s="67"/>
    </row>
    <row r="19" spans="1:15" ht="11.25" customHeight="1">
      <c r="A19" s="85" t="s">
        <v>271</v>
      </c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6">
        <f>SUM(B19:M19)</f>
        <v>0</v>
      </c>
      <c r="O19" s="67"/>
    </row>
    <row r="20" spans="1:15" ht="11.25" customHeight="1">
      <c r="A20" s="86" t="s">
        <v>272</v>
      </c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1"/>
      <c r="N20" s="20">
        <f>SUM(B20:M20)</f>
        <v>0</v>
      </c>
      <c r="O20" s="68"/>
    </row>
    <row r="21" spans="1:15" ht="11.25" customHeight="1">
      <c r="A21" s="82" t="s">
        <v>70</v>
      </c>
      <c r="B21" s="20">
        <f>SUM(B22:B26)</f>
        <v>0</v>
      </c>
      <c r="C21" s="20">
        <f aca="true" t="shared" si="1" ref="C21:O21">SUM(C22:C26)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 t="shared" si="1"/>
        <v>0</v>
      </c>
      <c r="O21" s="20">
        <f t="shared" si="1"/>
        <v>0</v>
      </c>
    </row>
    <row r="22" spans="1:15" ht="11.25" customHeight="1">
      <c r="A22" s="87" t="s">
        <v>786</v>
      </c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6">
        <f>SUM(B22:M22)</f>
        <v>0</v>
      </c>
      <c r="O22" s="67"/>
    </row>
    <row r="23" spans="1:15" ht="11.25" customHeight="1">
      <c r="A23" s="87" t="s">
        <v>45</v>
      </c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16">
        <f>SUM(B23:M23)</f>
        <v>0</v>
      </c>
      <c r="O23" s="67"/>
    </row>
    <row r="24" spans="1:15" ht="11.25" customHeight="1">
      <c r="A24" s="87" t="s">
        <v>273</v>
      </c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6">
        <f>SUM(B24:M24)</f>
        <v>0</v>
      </c>
      <c r="O24" s="67"/>
    </row>
    <row r="25" spans="1:15" ht="11.25" customHeight="1">
      <c r="A25" s="87" t="s">
        <v>274</v>
      </c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6">
        <f>SUM(B25:M25)</f>
        <v>0</v>
      </c>
      <c r="O25" s="67"/>
    </row>
    <row r="26" spans="1:15" ht="11.25" customHeight="1">
      <c r="A26" s="88" t="s">
        <v>46</v>
      </c>
      <c r="B26" s="64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6">
        <f>SUM(B26:M26)</f>
        <v>0</v>
      </c>
      <c r="O26" s="69"/>
    </row>
    <row r="27" spans="1:15" ht="11.25" customHeight="1">
      <c r="A27" s="82" t="s">
        <v>67</v>
      </c>
      <c r="B27" s="89">
        <f aca="true" t="shared" si="2" ref="B27:O27">B17-B21</f>
        <v>250044.55</v>
      </c>
      <c r="C27" s="89">
        <f t="shared" si="2"/>
        <v>199332.53</v>
      </c>
      <c r="D27" s="89">
        <f t="shared" si="2"/>
        <v>198999.13</v>
      </c>
      <c r="E27" s="89">
        <f t="shared" si="2"/>
        <v>198327.33</v>
      </c>
      <c r="F27" s="89">
        <f t="shared" si="2"/>
        <v>198667.33</v>
      </c>
      <c r="G27" s="89">
        <f t="shared" si="2"/>
        <v>198974</v>
      </c>
      <c r="H27" s="89">
        <f t="shared" si="2"/>
        <v>240584.04</v>
      </c>
      <c r="I27" s="89">
        <f t="shared" si="2"/>
        <v>201984</v>
      </c>
      <c r="J27" s="89">
        <f t="shared" si="2"/>
        <v>201327.33</v>
      </c>
      <c r="K27" s="89">
        <f t="shared" si="2"/>
        <v>199632.19</v>
      </c>
      <c r="L27" s="89">
        <f t="shared" si="2"/>
        <v>192992.13</v>
      </c>
      <c r="M27" s="89">
        <f t="shared" si="2"/>
        <v>182058.45</v>
      </c>
      <c r="N27" s="90">
        <f t="shared" si="2"/>
        <v>2462923.0100000002</v>
      </c>
      <c r="O27" s="91">
        <f t="shared" si="2"/>
        <v>0</v>
      </c>
    </row>
    <row r="28" spans="1:15" ht="11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1.25" customHeight="1">
      <c r="A29" s="295" t="s">
        <v>68</v>
      </c>
      <c r="B29" s="295"/>
      <c r="C29" s="295"/>
      <c r="D29" s="295"/>
      <c r="E29" s="295"/>
      <c r="F29" s="330" t="s">
        <v>3</v>
      </c>
      <c r="G29" s="295"/>
      <c r="H29" s="295"/>
      <c r="I29" s="295"/>
      <c r="J29" s="295"/>
      <c r="K29" s="295"/>
      <c r="L29" s="295"/>
      <c r="M29" s="330" t="s">
        <v>8</v>
      </c>
      <c r="N29" s="295"/>
      <c r="O29" s="331"/>
    </row>
    <row r="30" spans="1:15" ht="11.25" customHeight="1">
      <c r="A30" s="42" t="s">
        <v>52</v>
      </c>
      <c r="B30" s="46"/>
      <c r="C30" s="46"/>
      <c r="D30" s="46"/>
      <c r="E30" s="46"/>
      <c r="F30" s="346">
        <v>138618087.82</v>
      </c>
      <c r="G30" s="347"/>
      <c r="H30" s="347"/>
      <c r="I30" s="347"/>
      <c r="J30" s="347"/>
      <c r="K30" s="347"/>
      <c r="L30" s="348"/>
      <c r="M30" s="352" t="s">
        <v>295</v>
      </c>
      <c r="N30" s="353"/>
      <c r="O30" s="354"/>
    </row>
    <row r="31" spans="1:15" ht="11.25" customHeight="1">
      <c r="A31" s="49" t="s">
        <v>206</v>
      </c>
      <c r="B31" s="50"/>
      <c r="C31" s="50"/>
      <c r="D31" s="50"/>
      <c r="E31" s="50"/>
      <c r="F31" s="343">
        <f>IF(Q44=1,"PREENCHA INFORMAÇÕES INICIAS",IF(R44=0,"INFORME PERÍODO DE REFERÊNCIA",IF(S44=1,+N27+O27,N27)))</f>
        <v>2462923.0100000002</v>
      </c>
      <c r="G31" s="344"/>
      <c r="H31" s="344"/>
      <c r="I31" s="344"/>
      <c r="J31" s="344"/>
      <c r="K31" s="344"/>
      <c r="L31" s="345"/>
      <c r="M31" s="358">
        <f>IF(Q44=1,"",IF(R44=0,"",IF(F30="",0,IF(F30=0,0,F31/F30))))</f>
        <v>0.017767688537142313</v>
      </c>
      <c r="N31" s="359"/>
      <c r="O31" s="360"/>
    </row>
    <row r="32" spans="1:15" ht="11.25" customHeight="1">
      <c r="A32" s="296" t="s">
        <v>234</v>
      </c>
      <c r="B32" s="296"/>
      <c r="C32" s="296"/>
      <c r="D32" s="296"/>
      <c r="E32" s="297"/>
      <c r="F32" s="349">
        <f>IF(F$30="","",IF(F$30=0,0,+F$30*M32))</f>
        <v>8317085.269199999</v>
      </c>
      <c r="G32" s="350"/>
      <c r="H32" s="350"/>
      <c r="I32" s="350"/>
      <c r="J32" s="350"/>
      <c r="K32" s="350"/>
      <c r="L32" s="351"/>
      <c r="M32" s="355">
        <v>0.06</v>
      </c>
      <c r="N32" s="356"/>
      <c r="O32" s="357"/>
    </row>
    <row r="33" spans="1:15" ht="11.25" customHeight="1">
      <c r="A33" s="42" t="s">
        <v>276</v>
      </c>
      <c r="B33" s="42"/>
      <c r="C33" s="42"/>
      <c r="D33" s="42"/>
      <c r="E33" s="42"/>
      <c r="F33" s="349">
        <f>IF(F$30="","",IF(F$30=0,0,+F$30*M33))</f>
        <v>7901231.005739999</v>
      </c>
      <c r="G33" s="350"/>
      <c r="H33" s="350"/>
      <c r="I33" s="350"/>
      <c r="J33" s="350"/>
      <c r="K33" s="350"/>
      <c r="L33" s="351"/>
      <c r="M33" s="355">
        <f>+M32*0.95</f>
        <v>0.056999999999999995</v>
      </c>
      <c r="N33" s="356"/>
      <c r="O33" s="357"/>
    </row>
    <row r="34" spans="1:15" ht="12.75">
      <c r="A34" s="42" t="s">
        <v>277</v>
      </c>
      <c r="B34" s="42"/>
      <c r="C34" s="42"/>
      <c r="D34" s="42"/>
      <c r="E34" s="42"/>
      <c r="F34" s="349">
        <f>IF(F$30="","",IF(F$30=0,0,+F$30*M34))</f>
        <v>7485376.74228</v>
      </c>
      <c r="G34" s="350"/>
      <c r="H34" s="350"/>
      <c r="I34" s="350"/>
      <c r="J34" s="350"/>
      <c r="K34" s="350"/>
      <c r="L34" s="351"/>
      <c r="M34" s="355">
        <f>+M32*0.9</f>
        <v>0.054</v>
      </c>
      <c r="N34" s="356"/>
      <c r="O34" s="357"/>
    </row>
    <row r="35" spans="1:15" ht="11.25" customHeight="1">
      <c r="A35" s="56" t="s">
        <v>149</v>
      </c>
      <c r="B35" s="56"/>
      <c r="C35" s="56"/>
      <c r="D35" s="56"/>
      <c r="E35" s="56"/>
      <c r="F35" s="31"/>
      <c r="G35" s="31"/>
      <c r="H35" s="82"/>
      <c r="I35" s="82"/>
      <c r="J35" s="82"/>
      <c r="K35" s="82"/>
      <c r="L35" s="82"/>
      <c r="M35" s="82"/>
      <c r="N35" s="82"/>
      <c r="O35" s="82"/>
    </row>
    <row r="36" spans="1:15" ht="11.25" customHeight="1">
      <c r="A36" s="298" t="s">
        <v>201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</row>
    <row r="37" spans="1:15" ht="11.25" customHeight="1">
      <c r="A37" s="298" t="s">
        <v>202</v>
      </c>
      <c r="B37" s="298"/>
      <c r="C37" s="298"/>
      <c r="D37" s="298"/>
      <c r="E37" s="298"/>
      <c r="F37" s="298"/>
      <c r="G37" s="298"/>
      <c r="H37" s="71"/>
      <c r="I37" s="71"/>
      <c r="J37" s="71"/>
      <c r="K37" s="71"/>
      <c r="L37" s="71"/>
      <c r="M37" s="71"/>
      <c r="N37" s="71"/>
      <c r="O37" s="71"/>
    </row>
    <row r="40" ht="11.25" customHeight="1">
      <c r="P40" s="92"/>
    </row>
    <row r="44" spans="17:20" ht="12.75">
      <c r="Q44" s="284">
        <f>+'Informações Iniciais'!C23</f>
        <v>0</v>
      </c>
      <c r="R44" s="284">
        <f>+'Informações Iniciais'!O11</f>
        <v>1</v>
      </c>
      <c r="S44" s="284">
        <f>+'Informações Iniciais'!P11</f>
        <v>1</v>
      </c>
      <c r="T44" s="284"/>
    </row>
    <row r="48" s="92" customFormat="1" ht="11.25" customHeight="1"/>
  </sheetData>
  <sheetProtection password="C236" sheet="1" formatColumns="0" selectLockedCells="1"/>
  <mergeCells count="38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  <mergeCell ref="A3:O3"/>
    <mergeCell ref="A4:O4"/>
    <mergeCell ref="A5:O5"/>
    <mergeCell ref="A6:O6"/>
    <mergeCell ref="A7:O7"/>
    <mergeCell ref="D13:D16"/>
    <mergeCell ref="E13:E16"/>
    <mergeCell ref="F13:F16"/>
    <mergeCell ref="G13:G16"/>
    <mergeCell ref="H13:H16"/>
    <mergeCell ref="A8:O8"/>
    <mergeCell ref="A37:G37"/>
    <mergeCell ref="F29:L29"/>
    <mergeCell ref="A36:O36"/>
    <mergeCell ref="A29:E29"/>
    <mergeCell ref="A32:E32"/>
    <mergeCell ref="B10:O10"/>
    <mergeCell ref="B11:O11"/>
    <mergeCell ref="B12:N12"/>
    <mergeCell ref="B13:B16"/>
    <mergeCell ref="A10:A16"/>
    <mergeCell ref="C13:C16"/>
    <mergeCell ref="M29:O29"/>
    <mergeCell ref="I13:I16"/>
    <mergeCell ref="J13:J16"/>
    <mergeCell ref="K13:K16"/>
    <mergeCell ref="L13:L16"/>
    <mergeCell ref="M13:M16"/>
  </mergeCells>
  <conditionalFormatting sqref="M31:O31">
    <cfRule type="cellIs" priority="2" dxfId="1" operator="greaterThan" stopIfTrue="1">
      <formula>$M$32</formula>
    </cfRule>
  </conditionalFormatting>
  <conditionalFormatting sqref="F31:L31">
    <cfRule type="expression" priority="1" dxfId="0" stopIfTrue="1">
      <formula>$Q$44=1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2.75"/>
  <cols>
    <col min="1" max="1" width="50.8515625" style="104" bestFit="1" customWidth="1"/>
    <col min="2" max="2" width="19.00390625" style="104" bestFit="1" customWidth="1"/>
    <col min="3" max="3" width="18.7109375" style="104" customWidth="1"/>
    <col min="4" max="4" width="18.00390625" style="104" bestFit="1" customWidth="1"/>
    <col min="5" max="16384" width="9.140625" style="104" customWidth="1"/>
  </cols>
  <sheetData>
    <row r="1" spans="1:4" s="71" customFormat="1" ht="0.75" customHeight="1">
      <c r="A1" s="70" t="s">
        <v>189</v>
      </c>
      <c r="D1" s="82"/>
    </row>
    <row r="2" spans="1:4" s="71" customFormat="1" ht="0.75" customHeight="1">
      <c r="A2" s="73"/>
      <c r="D2" s="82"/>
    </row>
    <row r="3" spans="1:4" ht="0.75" customHeight="1">
      <c r="A3" s="332" t="str">
        <f>+'Informações Iniciais'!A1</f>
        <v>PODER LEGISLATIVO</v>
      </c>
      <c r="B3" s="332"/>
      <c r="C3" s="332"/>
      <c r="D3" s="332"/>
    </row>
    <row r="4" spans="1:4" ht="0.75" customHeight="1">
      <c r="A4" s="361" t="s">
        <v>0</v>
      </c>
      <c r="B4" s="361"/>
      <c r="C4" s="361"/>
      <c r="D4" s="361"/>
    </row>
    <row r="5" spans="1:4" ht="0.75" customHeight="1">
      <c r="A5" s="362" t="s">
        <v>21</v>
      </c>
      <c r="B5" s="362"/>
      <c r="C5" s="362"/>
      <c r="D5" s="362"/>
    </row>
    <row r="6" spans="1:4" ht="0.75" customHeight="1">
      <c r="A6" s="361" t="s">
        <v>4</v>
      </c>
      <c r="B6" s="361"/>
      <c r="C6" s="361"/>
      <c r="D6" s="361"/>
    </row>
    <row r="7" spans="1:4" ht="0.75" customHeight="1">
      <c r="A7" s="332" t="str">
        <f>+'Informações Iniciais'!A5</f>
        <v>3º Quadrimestre de 2016</v>
      </c>
      <c r="B7" s="332"/>
      <c r="C7" s="332"/>
      <c r="D7" s="332"/>
    </row>
    <row r="8" spans="1:4" ht="0.75" customHeight="1">
      <c r="A8" s="105"/>
      <c r="B8" s="105"/>
      <c r="C8" s="105"/>
      <c r="D8" s="105"/>
    </row>
    <row r="9" spans="1:13" ht="0.75" customHeight="1">
      <c r="A9" s="110" t="s">
        <v>187</v>
      </c>
      <c r="B9" s="110"/>
      <c r="C9" s="110"/>
      <c r="D9" s="251" t="s">
        <v>780</v>
      </c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0.75" customHeight="1">
      <c r="A10" s="363" t="s">
        <v>110</v>
      </c>
      <c r="B10" s="106" t="s">
        <v>33</v>
      </c>
      <c r="C10" s="107" t="s">
        <v>302</v>
      </c>
      <c r="D10" s="99">
        <v>0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0.75" customHeight="1">
      <c r="A11" s="364"/>
      <c r="B11" s="108" t="s">
        <v>34</v>
      </c>
      <c r="C11" s="109" t="s">
        <v>300</v>
      </c>
      <c r="D11" s="109" t="s">
        <v>301</v>
      </c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s="113" customFormat="1" ht="0.75" customHeight="1">
      <c r="A12" s="110" t="s">
        <v>20</v>
      </c>
      <c r="B12" s="111">
        <f>B13+B14+B17+B18</f>
        <v>0</v>
      </c>
      <c r="C12" s="111">
        <f>C13+C14+C17+C18</f>
        <v>0</v>
      </c>
      <c r="D12" s="112">
        <f>D13+D14+D17+D18</f>
        <v>0</v>
      </c>
      <c r="E12" s="252"/>
      <c r="F12" s="252"/>
      <c r="G12" s="252"/>
      <c r="H12" s="252"/>
      <c r="I12" s="252"/>
      <c r="J12" s="252"/>
      <c r="K12" s="252"/>
      <c r="L12" s="252"/>
      <c r="M12" s="252"/>
    </row>
    <row r="13" spans="1:13" ht="0.75" customHeight="1">
      <c r="A13" s="110" t="s">
        <v>27</v>
      </c>
      <c r="B13" s="98"/>
      <c r="C13" s="98"/>
      <c r="D13" s="97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0.75" customHeight="1">
      <c r="A14" s="110" t="s">
        <v>28</v>
      </c>
      <c r="B14" s="111">
        <f>B32</f>
        <v>0</v>
      </c>
      <c r="C14" s="111">
        <f>C32</f>
        <v>0</v>
      </c>
      <c r="D14" s="112">
        <f>D32</f>
        <v>0</v>
      </c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0.75" customHeight="1">
      <c r="A15" s="114" t="s">
        <v>166</v>
      </c>
      <c r="B15" s="98"/>
      <c r="C15" s="98"/>
      <c r="D15" s="97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0.75" customHeight="1">
      <c r="A16" s="114" t="s">
        <v>167</v>
      </c>
      <c r="B16" s="98"/>
      <c r="C16" s="98"/>
      <c r="D16" s="97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0.75" customHeight="1">
      <c r="A17" s="110" t="s">
        <v>106</v>
      </c>
      <c r="B17" s="98"/>
      <c r="C17" s="98"/>
      <c r="D17" s="97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0.75" customHeight="1">
      <c r="A18" s="110" t="s">
        <v>31</v>
      </c>
      <c r="B18" s="98"/>
      <c r="C18" s="98"/>
      <c r="D18" s="97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0.75" customHeight="1">
      <c r="A19" s="110" t="s">
        <v>24</v>
      </c>
      <c r="B19" s="111">
        <f>IF((B20+B21)&gt;=ABS(B22),B29,0)</f>
        <v>0</v>
      </c>
      <c r="C19" s="111">
        <f>IF((C20+C21)&gt;=ABS(C22),C29,0)</f>
        <v>0</v>
      </c>
      <c r="D19" s="112">
        <f>IF((D20+D21)&gt;=ABS(D22),D29,0)</f>
        <v>0</v>
      </c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ht="0.75" customHeight="1">
      <c r="A20" s="110" t="s">
        <v>108</v>
      </c>
      <c r="B20" s="98"/>
      <c r="C20" s="98"/>
      <c r="D20" s="97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0.75" customHeight="1">
      <c r="A21" s="110" t="s">
        <v>109</v>
      </c>
      <c r="B21" s="98"/>
      <c r="C21" s="98"/>
      <c r="D21" s="97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0.75" customHeight="1">
      <c r="A22" s="110" t="s">
        <v>107</v>
      </c>
      <c r="B22" s="98"/>
      <c r="C22" s="98"/>
      <c r="D22" s="97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0.75" customHeight="1">
      <c r="A23" s="115" t="s">
        <v>40</v>
      </c>
      <c r="B23" s="116">
        <f>B12-B19</f>
        <v>0</v>
      </c>
      <c r="C23" s="116">
        <f>C12-C19</f>
        <v>0</v>
      </c>
      <c r="D23" s="117">
        <f>D12-D19</f>
        <v>0</v>
      </c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ht="0.75" customHeight="1">
      <c r="A24" s="118" t="s">
        <v>1</v>
      </c>
      <c r="B24" s="100"/>
      <c r="C24" s="101"/>
      <c r="D24" s="101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0.75" customHeight="1">
      <c r="A25" s="119" t="s">
        <v>53</v>
      </c>
      <c r="B25" s="120">
        <f>IF(B$24="",0,IF(B$24=0,0,B12/B$24))</f>
        <v>0</v>
      </c>
      <c r="C25" s="120">
        <f>IF(C$24="",0,IF(C$24=0,0,C12/C$24))</f>
        <v>0</v>
      </c>
      <c r="D25" s="121">
        <f>IF(D$24="",0,IF(D$24=0,0,D12/D$24))</f>
        <v>0</v>
      </c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0.75" customHeight="1">
      <c r="A26" s="122" t="s">
        <v>54</v>
      </c>
      <c r="B26" s="123">
        <f>IF(B$24="",0,IF(B$24=0,0,B23/B$24))</f>
        <v>0</v>
      </c>
      <c r="C26" s="123">
        <f>IF(C$24="",0,IF(C$24=0,0,C23/C$24))</f>
        <v>0</v>
      </c>
      <c r="D26" s="124">
        <f>IF(D$24="",0,IF(D$24=0,0,D23/D$24))</f>
        <v>0</v>
      </c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0.75" customHeight="1">
      <c r="A27" s="148" t="s">
        <v>35</v>
      </c>
      <c r="B27" s="100"/>
      <c r="C27" s="101"/>
      <c r="D27" s="101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0.75" customHeight="1">
      <c r="A28" s="148" t="s">
        <v>188</v>
      </c>
      <c r="B28" s="101"/>
      <c r="C28" s="100"/>
      <c r="D28" s="101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s="127" customFormat="1" ht="0.75" customHeight="1">
      <c r="A29" s="125"/>
      <c r="B29" s="126">
        <f>IF(B22&lt;0,SUM(B20:B22),+B20+B21-B22)</f>
        <v>0</v>
      </c>
      <c r="C29" s="126">
        <f>IF(C22&lt;0,SUM(C20:C22),+C20+C21-C22)</f>
        <v>0</v>
      </c>
      <c r="D29" s="126">
        <f>IF(D22&lt;0,SUM(D20:D22),+D20+D21-D22)</f>
        <v>0</v>
      </c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ht="0.75" customHeight="1">
      <c r="A30" s="363" t="s">
        <v>111</v>
      </c>
      <c r="B30" s="106" t="s">
        <v>33</v>
      </c>
      <c r="C30" s="107" t="s">
        <v>302</v>
      </c>
      <c r="D30" s="128">
        <f>+D$10</f>
        <v>0</v>
      </c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0.75" customHeight="1">
      <c r="A31" s="364"/>
      <c r="B31" s="108" t="s">
        <v>34</v>
      </c>
      <c r="C31" s="109" t="s">
        <v>300</v>
      </c>
      <c r="D31" s="109" t="s">
        <v>301</v>
      </c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ht="0.75" customHeight="1">
      <c r="A32" s="254" t="s">
        <v>140</v>
      </c>
      <c r="B32" s="111">
        <f>B33+B34+B41+B44</f>
        <v>0</v>
      </c>
      <c r="C32" s="111">
        <f>C33+C34+C41+C44</f>
        <v>0</v>
      </c>
      <c r="D32" s="112">
        <f>D33+D34+D41+D44</f>
        <v>0</v>
      </c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0.75" customHeight="1">
      <c r="A33" s="82" t="s">
        <v>141</v>
      </c>
      <c r="B33" s="98"/>
      <c r="C33" s="98"/>
      <c r="D33" s="97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0.75" customHeight="1">
      <c r="A34" s="254" t="s">
        <v>142</v>
      </c>
      <c r="B34" s="111">
        <f>B35+B36+B39+B40</f>
        <v>0</v>
      </c>
      <c r="C34" s="111">
        <f>C35+C36+C39+C40</f>
        <v>0</v>
      </c>
      <c r="D34" s="112">
        <f>D35+D36+D39+D40</f>
        <v>0</v>
      </c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ht="0.75" customHeight="1">
      <c r="A35" s="254" t="s">
        <v>115</v>
      </c>
      <c r="B35" s="98"/>
      <c r="C35" s="98"/>
      <c r="D35" s="97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0.75" customHeight="1">
      <c r="A36" s="114" t="s">
        <v>112</v>
      </c>
      <c r="B36" s="111">
        <f>B37+B38</f>
        <v>0</v>
      </c>
      <c r="C36" s="111">
        <f>C37+C38</f>
        <v>0</v>
      </c>
      <c r="D36" s="112">
        <f>D37+D38</f>
        <v>0</v>
      </c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0.75" customHeight="1">
      <c r="A37" s="114" t="s">
        <v>116</v>
      </c>
      <c r="B37" s="98"/>
      <c r="C37" s="98"/>
      <c r="D37" s="97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0.75" customHeight="1">
      <c r="A38" s="114" t="s">
        <v>113</v>
      </c>
      <c r="B38" s="98"/>
      <c r="C38" s="98"/>
      <c r="D38" s="97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0.75" customHeight="1">
      <c r="A39" s="114" t="s">
        <v>114</v>
      </c>
      <c r="B39" s="98"/>
      <c r="C39" s="98"/>
      <c r="D39" s="97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0.75" customHeight="1">
      <c r="A40" s="114" t="s">
        <v>137</v>
      </c>
      <c r="B40" s="98"/>
      <c r="C40" s="98"/>
      <c r="D40" s="97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ht="0.75" customHeight="1">
      <c r="A41" s="114" t="s">
        <v>143</v>
      </c>
      <c r="B41" s="111">
        <f>B42+B43</f>
        <v>0</v>
      </c>
      <c r="C41" s="111">
        <f>C42+C43</f>
        <v>0</v>
      </c>
      <c r="D41" s="112">
        <f>D42+D43</f>
        <v>0</v>
      </c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ht="0.75" customHeight="1">
      <c r="A42" s="114" t="s">
        <v>138</v>
      </c>
      <c r="B42" s="98"/>
      <c r="C42" s="98"/>
      <c r="D42" s="97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1:13" ht="0.75" customHeight="1">
      <c r="A43" s="114" t="s">
        <v>139</v>
      </c>
      <c r="B43" s="98"/>
      <c r="C43" s="98"/>
      <c r="D43" s="97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ht="0.75" customHeight="1">
      <c r="A44" s="129" t="s">
        <v>144</v>
      </c>
      <c r="B44" s="269"/>
      <c r="C44" s="269"/>
      <c r="D44" s="27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ht="0.75" customHeight="1">
      <c r="A45" s="114"/>
      <c r="B45" s="93"/>
      <c r="C45" s="93"/>
      <c r="D45" s="93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ht="0.75" customHeight="1">
      <c r="A46" s="363" t="s">
        <v>117</v>
      </c>
      <c r="B46" s="106" t="s">
        <v>33</v>
      </c>
      <c r="C46" s="107" t="s">
        <v>302</v>
      </c>
      <c r="D46" s="128">
        <f>+D$10</f>
        <v>0</v>
      </c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ht="0.75" customHeight="1">
      <c r="A47" s="369"/>
      <c r="B47" s="108" t="s">
        <v>34</v>
      </c>
      <c r="C47" s="109" t="s">
        <v>300</v>
      </c>
      <c r="D47" s="109" t="s">
        <v>301</v>
      </c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ht="0.75" customHeight="1">
      <c r="A48" s="255" t="s">
        <v>118</v>
      </c>
      <c r="B48" s="267"/>
      <c r="C48" s="267"/>
      <c r="D48" s="268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0.75" customHeight="1">
      <c r="A49" s="256" t="s">
        <v>278</v>
      </c>
      <c r="B49" s="98"/>
      <c r="C49" s="98"/>
      <c r="D49" s="97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0.75" customHeight="1">
      <c r="A50" s="256" t="s">
        <v>119</v>
      </c>
      <c r="B50" s="111" t="str">
        <f>IF(B29&lt;0,-B29,IF(B29&gt;=0,"-"))</f>
        <v>-</v>
      </c>
      <c r="C50" s="111" t="str">
        <f>IF(C29&lt;0,-C29,IF(C29&gt;=0,"-"))</f>
        <v>-</v>
      </c>
      <c r="D50" s="112" t="str">
        <f>IF(D29&lt;0,-D29,IF(D29&gt;=0,"-"))</f>
        <v>-</v>
      </c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ht="0.75" customHeight="1">
      <c r="A51" s="256" t="s">
        <v>120</v>
      </c>
      <c r="B51" s="98"/>
      <c r="C51" s="98"/>
      <c r="D51" s="97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ht="0.75" customHeight="1">
      <c r="A52" s="256" t="s">
        <v>121</v>
      </c>
      <c r="B52" s="98"/>
      <c r="C52" s="98"/>
      <c r="D52" s="97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ht="0.75" customHeight="1">
      <c r="A53" s="129" t="s">
        <v>122</v>
      </c>
      <c r="B53" s="269"/>
      <c r="C53" s="269"/>
      <c r="D53" s="27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ht="0.75" customHeight="1">
      <c r="A54" s="114"/>
      <c r="B54" s="130"/>
      <c r="C54" s="93"/>
      <c r="D54" s="93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ht="0.75" customHeight="1">
      <c r="A55" s="365" t="s">
        <v>25</v>
      </c>
      <c r="B55" s="366"/>
      <c r="C55" s="366"/>
      <c r="D55" s="366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0.75" customHeight="1">
      <c r="A56" s="363" t="s">
        <v>296</v>
      </c>
      <c r="B56" s="367" t="s">
        <v>297</v>
      </c>
      <c r="C56" s="107" t="s">
        <v>302</v>
      </c>
      <c r="D56" s="128">
        <f>+D$10</f>
        <v>0</v>
      </c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0.75" customHeight="1">
      <c r="A57" s="364"/>
      <c r="B57" s="368"/>
      <c r="C57" s="109" t="s">
        <v>300</v>
      </c>
      <c r="D57" s="109" t="s">
        <v>301</v>
      </c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0.75" customHeight="1">
      <c r="A58" s="110" t="s">
        <v>145</v>
      </c>
      <c r="B58" s="265">
        <f>B59+B60</f>
        <v>0</v>
      </c>
      <c r="C58" s="265">
        <f>C59+C60</f>
        <v>0</v>
      </c>
      <c r="D58" s="266">
        <f>D59+D60</f>
        <v>0</v>
      </c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ht="0.75" customHeight="1">
      <c r="A59" s="110" t="s">
        <v>42</v>
      </c>
      <c r="B59" s="98"/>
      <c r="C59" s="98"/>
      <c r="D59" s="97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ht="0.75" customHeight="1">
      <c r="A60" s="110" t="s">
        <v>41</v>
      </c>
      <c r="B60" s="98"/>
      <c r="C60" s="98"/>
      <c r="D60" s="97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ht="0.75" customHeight="1">
      <c r="A61" s="110" t="s">
        <v>146</v>
      </c>
      <c r="B61" s="112">
        <f>IF(SUM(B62:B64)&gt;=ABS(B65),B71,0)</f>
        <v>0</v>
      </c>
      <c r="C61" s="112">
        <f>IF(SUM(C62:C64)&gt;=ABS(C65),C71,0)</f>
        <v>0</v>
      </c>
      <c r="D61" s="112">
        <f>IF(SUM(D62:D64)&gt;=ABS(D65),D71,0)</f>
        <v>0</v>
      </c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ht="0.75" customHeight="1">
      <c r="A62" s="254" t="s">
        <v>148</v>
      </c>
      <c r="B62" s="98"/>
      <c r="C62" s="98"/>
      <c r="D62" s="97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3" ht="0.75" customHeight="1">
      <c r="A63" s="110" t="s">
        <v>43</v>
      </c>
      <c r="B63" s="98"/>
      <c r="C63" s="98"/>
      <c r="D63" s="97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ht="0.75" customHeight="1">
      <c r="A64" s="110" t="s">
        <v>109</v>
      </c>
      <c r="B64" s="98"/>
      <c r="C64" s="98"/>
      <c r="D64" s="97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0.75" customHeight="1">
      <c r="A65" s="110" t="s">
        <v>39</v>
      </c>
      <c r="B65" s="98"/>
      <c r="C65" s="98"/>
      <c r="D65" s="97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ht="0.75" customHeight="1">
      <c r="A66" s="110" t="s">
        <v>26</v>
      </c>
      <c r="B66" s="98"/>
      <c r="C66" s="98"/>
      <c r="D66" s="97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 ht="0.75" customHeight="1">
      <c r="A67" s="115" t="s">
        <v>147</v>
      </c>
      <c r="B67" s="116">
        <f>B58-B61</f>
        <v>0</v>
      </c>
      <c r="C67" s="116">
        <f>C58-C61</f>
        <v>0</v>
      </c>
      <c r="D67" s="117">
        <f>D58-D61</f>
        <v>0</v>
      </c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ht="0.75" customHeight="1">
      <c r="A68" s="131" t="s">
        <v>149</v>
      </c>
      <c r="B68" s="131"/>
      <c r="C68" s="131"/>
      <c r="D68" s="131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1:5" s="110" customFormat="1" ht="0.75" customHeight="1">
      <c r="A69" s="372" t="s">
        <v>198</v>
      </c>
      <c r="B69" s="372"/>
      <c r="C69" s="372"/>
      <c r="D69" s="372"/>
      <c r="E69" s="250"/>
    </row>
    <row r="70" spans="1:13" ht="0.75" customHeight="1">
      <c r="A70" s="144" t="s">
        <v>6</v>
      </c>
      <c r="B70" s="257"/>
      <c r="C70" s="258"/>
      <c r="D70" s="258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3" ht="0.75" customHeight="1">
      <c r="A71" s="110"/>
      <c r="B71" s="147">
        <f>IF(B65&lt;0,SUM(B62:B65),+B62+B63+B64-B65)</f>
        <v>0</v>
      </c>
      <c r="C71" s="147">
        <f>IF(C65&lt;0,SUM(C62:C65),+C62+C63+C64-C65)</f>
        <v>0</v>
      </c>
      <c r="D71" s="147">
        <f>IF(D65&lt;0,SUM(D62:D65),+D62+D63+D64-D65)</f>
        <v>0</v>
      </c>
      <c r="E71" s="110"/>
      <c r="F71" s="110"/>
      <c r="G71" s="110"/>
      <c r="H71" s="110"/>
      <c r="I71" s="110"/>
      <c r="J71" s="110"/>
      <c r="K71" s="110"/>
      <c r="L71" s="110"/>
      <c r="M71" s="110"/>
    </row>
    <row r="72" spans="1:13" ht="0.7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13" ht="0.75" customHeight="1" thickBot="1">
      <c r="A73" s="259" t="s">
        <v>168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110"/>
    </row>
    <row r="74" spans="1:13" ht="0.75" customHeight="1" thickBot="1">
      <c r="A74" s="370" t="s">
        <v>169</v>
      </c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1"/>
      <c r="M74" s="110"/>
    </row>
    <row r="75" spans="1:13" ht="0.75" customHeight="1" thickBot="1">
      <c r="A75" s="318" t="s">
        <v>152</v>
      </c>
      <c r="B75" s="318"/>
      <c r="C75" s="319"/>
      <c r="D75" s="320" t="s">
        <v>153</v>
      </c>
      <c r="E75" s="318"/>
      <c r="F75" s="319"/>
      <c r="G75" s="320" t="s">
        <v>154</v>
      </c>
      <c r="H75" s="318"/>
      <c r="I75" s="319"/>
      <c r="J75" s="320" t="s">
        <v>170</v>
      </c>
      <c r="K75" s="318"/>
      <c r="L75" s="319"/>
      <c r="M75" s="110"/>
    </row>
    <row r="76" spans="1:13" ht="0.75" customHeight="1" thickBot="1">
      <c r="A76" s="318" t="s">
        <v>299</v>
      </c>
      <c r="B76" s="318"/>
      <c r="C76" s="319"/>
      <c r="D76" s="320" t="s">
        <v>155</v>
      </c>
      <c r="E76" s="318"/>
      <c r="F76" s="319"/>
      <c r="G76" s="320" t="s">
        <v>156</v>
      </c>
      <c r="H76" s="318"/>
      <c r="I76" s="319"/>
      <c r="J76" s="320" t="s">
        <v>171</v>
      </c>
      <c r="K76" s="318"/>
      <c r="L76" s="319"/>
      <c r="M76" s="110"/>
    </row>
    <row r="77" spans="1:13" ht="0.75" customHeight="1">
      <c r="A77" s="132" t="s">
        <v>172</v>
      </c>
      <c r="B77" s="132" t="s">
        <v>173</v>
      </c>
      <c r="C77" s="132" t="s">
        <v>157</v>
      </c>
      <c r="D77" s="132" t="s">
        <v>158</v>
      </c>
      <c r="E77" s="132" t="s">
        <v>159</v>
      </c>
      <c r="F77" s="132" t="s">
        <v>173</v>
      </c>
      <c r="G77" s="132" t="s">
        <v>160</v>
      </c>
      <c r="H77" s="132" t="s">
        <v>159</v>
      </c>
      <c r="I77" s="132" t="s">
        <v>173</v>
      </c>
      <c r="J77" s="132" t="s">
        <v>160</v>
      </c>
      <c r="K77" s="132" t="s">
        <v>159</v>
      </c>
      <c r="L77" s="132" t="s">
        <v>173</v>
      </c>
      <c r="M77" s="110"/>
    </row>
    <row r="78" spans="1:13" ht="0.75" customHeight="1">
      <c r="A78" s="132"/>
      <c r="B78" s="133"/>
      <c r="C78" s="133"/>
      <c r="D78" s="132" t="s">
        <v>174</v>
      </c>
      <c r="E78" s="133"/>
      <c r="F78" s="133"/>
      <c r="G78" s="132"/>
      <c r="H78" s="133"/>
      <c r="I78" s="133"/>
      <c r="J78" s="132"/>
      <c r="K78" s="133"/>
      <c r="L78" s="133"/>
      <c r="M78" s="110"/>
    </row>
    <row r="79" spans="1:13" ht="0.75" customHeight="1" thickBot="1">
      <c r="A79" s="134" t="s">
        <v>65</v>
      </c>
      <c r="B79" s="134" t="s">
        <v>66</v>
      </c>
      <c r="C79" s="134" t="s">
        <v>161</v>
      </c>
      <c r="D79" s="134" t="s">
        <v>175</v>
      </c>
      <c r="E79" s="134" t="s">
        <v>162</v>
      </c>
      <c r="F79" s="134" t="s">
        <v>163</v>
      </c>
      <c r="G79" s="134" t="s">
        <v>164</v>
      </c>
      <c r="H79" s="134" t="s">
        <v>176</v>
      </c>
      <c r="I79" s="134" t="s">
        <v>165</v>
      </c>
      <c r="J79" s="134" t="s">
        <v>177</v>
      </c>
      <c r="K79" s="134" t="s">
        <v>178</v>
      </c>
      <c r="L79" s="134" t="s">
        <v>179</v>
      </c>
      <c r="M79" s="110"/>
    </row>
    <row r="80" spans="1:13" ht="0.75" customHeight="1" thickBot="1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102"/>
      <c r="M80" s="110"/>
    </row>
    <row r="81" spans="1:13" ht="0.75" customHeight="1">
      <c r="A81" s="261"/>
      <c r="B81" s="261"/>
      <c r="C81" s="261"/>
      <c r="D81" s="261"/>
      <c r="E81" s="135"/>
      <c r="F81" s="135"/>
      <c r="G81" s="135"/>
      <c r="H81" s="135"/>
      <c r="I81" s="135"/>
      <c r="J81" s="135"/>
      <c r="K81" s="135"/>
      <c r="L81" s="135"/>
      <c r="M81" s="135"/>
    </row>
    <row r="82" spans="1:13" ht="0.75" customHeight="1">
      <c r="A82" s="261"/>
      <c r="B82" s="261"/>
      <c r="C82" s="261"/>
      <c r="D82" s="261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1:13" ht="0.75" customHeight="1">
      <c r="A83" s="262" t="s">
        <v>236</v>
      </c>
      <c r="B83" s="136"/>
      <c r="C83" s="144"/>
      <c r="D83" s="144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0.75" customHeight="1">
      <c r="A84" s="373" t="s">
        <v>237</v>
      </c>
      <c r="B84" s="37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4"/>
    </row>
    <row r="85" spans="1:13" ht="0.75" customHeight="1">
      <c r="A85" s="137"/>
      <c r="B85" s="375" t="s">
        <v>238</v>
      </c>
      <c r="C85" s="375"/>
      <c r="D85" s="375"/>
      <c r="E85" s="375" t="s">
        <v>239</v>
      </c>
      <c r="F85" s="375"/>
      <c r="G85" s="375"/>
      <c r="H85" s="375" t="s">
        <v>240</v>
      </c>
      <c r="I85" s="375"/>
      <c r="J85" s="375"/>
      <c r="K85" s="375" t="s">
        <v>241</v>
      </c>
      <c r="L85" s="375"/>
      <c r="M85" s="375"/>
    </row>
    <row r="86" spans="1:13" ht="0.75" customHeight="1">
      <c r="A86" s="139" t="s">
        <v>242</v>
      </c>
      <c r="B86" s="375" t="s">
        <v>243</v>
      </c>
      <c r="C86" s="375"/>
      <c r="D86" s="375"/>
      <c r="E86" s="375" t="s">
        <v>22</v>
      </c>
      <c r="F86" s="375"/>
      <c r="G86" s="375"/>
      <c r="H86" s="375" t="s">
        <v>22</v>
      </c>
      <c r="I86" s="375"/>
      <c r="J86" s="375"/>
      <c r="K86" s="375" t="s">
        <v>22</v>
      </c>
      <c r="L86" s="375"/>
      <c r="M86" s="375"/>
    </row>
    <row r="87" spans="1:13" ht="0.75" customHeight="1">
      <c r="A87" s="136"/>
      <c r="B87" s="138" t="s">
        <v>244</v>
      </c>
      <c r="C87" s="138" t="s">
        <v>245</v>
      </c>
      <c r="D87" s="138" t="s">
        <v>246</v>
      </c>
      <c r="E87" s="138" t="s">
        <v>247</v>
      </c>
      <c r="F87" s="138" t="s">
        <v>248</v>
      </c>
      <c r="G87" s="138" t="s">
        <v>249</v>
      </c>
      <c r="H87" s="138" t="s">
        <v>247</v>
      </c>
      <c r="I87" s="138" t="s">
        <v>248</v>
      </c>
      <c r="J87" s="138" t="s">
        <v>249</v>
      </c>
      <c r="K87" s="138" t="s">
        <v>247</v>
      </c>
      <c r="L87" s="138" t="s">
        <v>248</v>
      </c>
      <c r="M87" s="138" t="s">
        <v>249</v>
      </c>
    </row>
    <row r="88" spans="1:13" ht="0.75" customHeight="1">
      <c r="A88" s="140" t="s">
        <v>250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0.75" customHeight="1">
      <c r="A89" s="140" t="s">
        <v>251</v>
      </c>
      <c r="B89" s="376"/>
      <c r="C89" s="377"/>
      <c r="D89" s="378"/>
      <c r="E89" s="376"/>
      <c r="F89" s="377"/>
      <c r="G89" s="378"/>
      <c r="H89" s="376"/>
      <c r="I89" s="377"/>
      <c r="J89" s="378"/>
      <c r="K89" s="376"/>
      <c r="L89" s="379"/>
      <c r="M89" s="380"/>
    </row>
    <row r="90" spans="1:13" ht="0.75" customHeight="1">
      <c r="A90" s="144"/>
      <c r="B90" s="144"/>
      <c r="C90" s="144"/>
      <c r="D90" s="144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0.75" customHeight="1">
      <c r="A91" s="137"/>
      <c r="B91" s="375" t="s">
        <v>252</v>
      </c>
      <c r="C91" s="375"/>
      <c r="D91" s="375"/>
      <c r="E91" s="375" t="s">
        <v>253</v>
      </c>
      <c r="F91" s="375"/>
      <c r="G91" s="375"/>
      <c r="H91" s="375" t="s">
        <v>254</v>
      </c>
      <c r="I91" s="375"/>
      <c r="J91" s="375"/>
      <c r="K91" s="375" t="s">
        <v>255</v>
      </c>
      <c r="L91" s="375"/>
      <c r="M91" s="375"/>
    </row>
    <row r="92" spans="1:13" ht="0.75" customHeight="1">
      <c r="A92" s="139" t="s">
        <v>242</v>
      </c>
      <c r="B92" s="375" t="s">
        <v>22</v>
      </c>
      <c r="C92" s="375"/>
      <c r="D92" s="375"/>
      <c r="E92" s="375" t="s">
        <v>22</v>
      </c>
      <c r="F92" s="375"/>
      <c r="G92" s="375"/>
      <c r="H92" s="375" t="s">
        <v>22</v>
      </c>
      <c r="I92" s="375"/>
      <c r="J92" s="375"/>
      <c r="K92" s="375" t="s">
        <v>22</v>
      </c>
      <c r="L92" s="375"/>
      <c r="M92" s="375"/>
    </row>
    <row r="93" spans="1:13" ht="0.75" customHeight="1">
      <c r="A93" s="136"/>
      <c r="B93" s="138" t="s">
        <v>247</v>
      </c>
      <c r="C93" s="138" t="s">
        <v>248</v>
      </c>
      <c r="D93" s="138" t="s">
        <v>249</v>
      </c>
      <c r="E93" s="138" t="s">
        <v>247</v>
      </c>
      <c r="F93" s="138" t="s">
        <v>248</v>
      </c>
      <c r="G93" s="138" t="s">
        <v>249</v>
      </c>
      <c r="H93" s="138" t="s">
        <v>247</v>
      </c>
      <c r="I93" s="138" t="s">
        <v>248</v>
      </c>
      <c r="J93" s="138" t="s">
        <v>249</v>
      </c>
      <c r="K93" s="138" t="s">
        <v>247</v>
      </c>
      <c r="L93" s="138" t="s">
        <v>248</v>
      </c>
      <c r="M93" s="138" t="s">
        <v>249</v>
      </c>
    </row>
    <row r="94" spans="1:13" ht="0.75" customHeight="1">
      <c r="A94" s="140" t="s">
        <v>250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0.75" customHeight="1">
      <c r="A95" s="140" t="s">
        <v>251</v>
      </c>
      <c r="B95" s="376"/>
      <c r="C95" s="377"/>
      <c r="D95" s="378"/>
      <c r="E95" s="376"/>
      <c r="F95" s="377"/>
      <c r="G95" s="378"/>
      <c r="H95" s="376"/>
      <c r="I95" s="377"/>
      <c r="J95" s="378"/>
      <c r="K95" s="376"/>
      <c r="L95" s="379"/>
      <c r="M95" s="380"/>
    </row>
    <row r="96" spans="1:13" ht="0.75" customHeight="1">
      <c r="A96" s="144"/>
      <c r="B96" s="144"/>
      <c r="C96" s="144"/>
      <c r="D96" s="144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ht="0.75" customHeight="1">
      <c r="A97" s="137"/>
      <c r="B97" s="375" t="s">
        <v>256</v>
      </c>
      <c r="C97" s="375"/>
      <c r="D97" s="375"/>
      <c r="E97" s="375" t="s">
        <v>257</v>
      </c>
      <c r="F97" s="375"/>
      <c r="G97" s="375"/>
      <c r="H97" s="375" t="s">
        <v>258</v>
      </c>
      <c r="I97" s="375"/>
      <c r="J97" s="375"/>
      <c r="K97" s="375" t="s">
        <v>259</v>
      </c>
      <c r="L97" s="375"/>
      <c r="M97" s="375"/>
    </row>
    <row r="98" spans="1:13" ht="0.75" customHeight="1">
      <c r="A98" s="139" t="s">
        <v>242</v>
      </c>
      <c r="B98" s="375" t="s">
        <v>22</v>
      </c>
      <c r="C98" s="375"/>
      <c r="D98" s="375"/>
      <c r="E98" s="375" t="s">
        <v>22</v>
      </c>
      <c r="F98" s="375"/>
      <c r="G98" s="375"/>
      <c r="H98" s="375" t="s">
        <v>22</v>
      </c>
      <c r="I98" s="375"/>
      <c r="J98" s="375"/>
      <c r="K98" s="375" t="s">
        <v>22</v>
      </c>
      <c r="L98" s="375"/>
      <c r="M98" s="375"/>
    </row>
    <row r="99" spans="1:13" ht="0.75" customHeight="1">
      <c r="A99" s="136"/>
      <c r="B99" s="138" t="s">
        <v>247</v>
      </c>
      <c r="C99" s="138" t="s">
        <v>248</v>
      </c>
      <c r="D99" s="138" t="s">
        <v>249</v>
      </c>
      <c r="E99" s="138" t="s">
        <v>247</v>
      </c>
      <c r="F99" s="138" t="s">
        <v>248</v>
      </c>
      <c r="G99" s="138" t="s">
        <v>249</v>
      </c>
      <c r="H99" s="138" t="s">
        <v>247</v>
      </c>
      <c r="I99" s="138" t="s">
        <v>248</v>
      </c>
      <c r="J99" s="138" t="s">
        <v>249</v>
      </c>
      <c r="K99" s="138" t="s">
        <v>247</v>
      </c>
      <c r="L99" s="138" t="s">
        <v>248</v>
      </c>
      <c r="M99" s="138" t="s">
        <v>249</v>
      </c>
    </row>
    <row r="100" spans="1:13" ht="0.75" customHeight="1">
      <c r="A100" s="140" t="s">
        <v>250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0.75" customHeight="1">
      <c r="A101" s="140" t="s">
        <v>251</v>
      </c>
      <c r="B101" s="376"/>
      <c r="C101" s="377"/>
      <c r="D101" s="378"/>
      <c r="E101" s="376"/>
      <c r="F101" s="377"/>
      <c r="G101" s="378"/>
      <c r="H101" s="376"/>
      <c r="I101" s="377"/>
      <c r="J101" s="378"/>
      <c r="K101" s="376"/>
      <c r="L101" s="379"/>
      <c r="M101" s="380"/>
    </row>
    <row r="102" spans="1:13" ht="0.75" customHeight="1">
      <c r="A102" s="110"/>
      <c r="B102" s="110"/>
      <c r="C102" s="110"/>
      <c r="D102" s="110"/>
      <c r="E102" s="110"/>
      <c r="F102" s="110"/>
      <c r="G102" s="110"/>
      <c r="H102" s="263"/>
      <c r="I102" s="263"/>
      <c r="J102" s="263"/>
      <c r="K102" s="110"/>
      <c r="L102" s="110"/>
      <c r="M102" s="110"/>
    </row>
    <row r="103" spans="1:13" ht="0.75" customHeight="1">
      <c r="A103" s="137"/>
      <c r="B103" s="375" t="s">
        <v>260</v>
      </c>
      <c r="C103" s="375"/>
      <c r="D103" s="375"/>
      <c r="E103" s="375" t="s">
        <v>261</v>
      </c>
      <c r="F103" s="375"/>
      <c r="G103" s="375"/>
      <c r="H103" s="375" t="s">
        <v>262</v>
      </c>
      <c r="I103" s="375"/>
      <c r="J103" s="375"/>
      <c r="K103" s="375" t="s">
        <v>263</v>
      </c>
      <c r="L103" s="375"/>
      <c r="M103" s="375"/>
    </row>
    <row r="104" spans="1:13" ht="0.75" customHeight="1">
      <c r="A104" s="139" t="s">
        <v>242</v>
      </c>
      <c r="B104" s="375" t="s">
        <v>22</v>
      </c>
      <c r="C104" s="375"/>
      <c r="D104" s="375"/>
      <c r="E104" s="375" t="s">
        <v>22</v>
      </c>
      <c r="F104" s="375"/>
      <c r="G104" s="375"/>
      <c r="H104" s="375" t="s">
        <v>22</v>
      </c>
      <c r="I104" s="375"/>
      <c r="J104" s="375"/>
      <c r="K104" s="375" t="s">
        <v>22</v>
      </c>
      <c r="L104" s="375"/>
      <c r="M104" s="375"/>
    </row>
    <row r="105" spans="1:13" ht="0.75" customHeight="1">
      <c r="A105" s="136"/>
      <c r="B105" s="138" t="s">
        <v>247</v>
      </c>
      <c r="C105" s="138" t="s">
        <v>248</v>
      </c>
      <c r="D105" s="138" t="s">
        <v>249</v>
      </c>
      <c r="E105" s="138" t="s">
        <v>247</v>
      </c>
      <c r="F105" s="138" t="s">
        <v>248</v>
      </c>
      <c r="G105" s="138" t="s">
        <v>249</v>
      </c>
      <c r="H105" s="138" t="s">
        <v>247</v>
      </c>
      <c r="I105" s="138" t="s">
        <v>248</v>
      </c>
      <c r="J105" s="138" t="s">
        <v>249</v>
      </c>
      <c r="K105" s="138" t="s">
        <v>247</v>
      </c>
      <c r="L105" s="138" t="s">
        <v>248</v>
      </c>
      <c r="M105" s="138" t="s">
        <v>249</v>
      </c>
    </row>
    <row r="106" spans="1:13" ht="0.75" customHeight="1">
      <c r="A106" s="140" t="s">
        <v>250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0.75" customHeight="1">
      <c r="A107" s="140" t="s">
        <v>251</v>
      </c>
      <c r="B107" s="376"/>
      <c r="C107" s="377"/>
      <c r="D107" s="378"/>
      <c r="E107" s="376"/>
      <c r="F107" s="377"/>
      <c r="G107" s="378"/>
      <c r="H107" s="376"/>
      <c r="I107" s="377"/>
      <c r="J107" s="378"/>
      <c r="K107" s="376"/>
      <c r="L107" s="379"/>
      <c r="M107" s="380"/>
    </row>
    <row r="108" spans="1:13" ht="0.75" customHeight="1">
      <c r="A108" s="264" t="s">
        <v>149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3"/>
      <c r="M108" s="143"/>
    </row>
    <row r="109" spans="1:13" ht="0.75" customHeight="1">
      <c r="A109" s="144" t="s">
        <v>264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6"/>
      <c r="M109" s="146"/>
    </row>
    <row r="110" spans="1:13" ht="0.75" customHeight="1">
      <c r="A110" s="144" t="s">
        <v>265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6"/>
      <c r="M110" s="146"/>
    </row>
    <row r="111" spans="1:13" ht="0.75" customHeight="1">
      <c r="A111" s="144" t="s">
        <v>6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6"/>
      <c r="M111" s="146"/>
    </row>
    <row r="112" spans="1:13" ht="0.75" customHeight="1">
      <c r="A112" s="372" t="s">
        <v>266</v>
      </c>
      <c r="B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</row>
    <row r="113" ht="0.75" customHeight="1"/>
    <row r="114" ht="0.75" customHeight="1"/>
    <row r="115" ht="0.75" customHeight="1"/>
    <row r="116" ht="0.75" customHeight="1"/>
    <row r="117" ht="0.75" customHeight="1"/>
    <row r="118" ht="0.75" customHeight="1"/>
    <row r="119" ht="0.75" customHeight="1"/>
    <row r="120" ht="0.75" customHeight="1"/>
    <row r="121" ht="0.75" customHeight="1"/>
    <row r="122" ht="0.75" customHeight="1"/>
    <row r="123" ht="0.75" customHeight="1"/>
    <row r="124" ht="0.75" customHeight="1"/>
    <row r="125" ht="0.75" customHeight="1"/>
    <row r="126" ht="0.75" customHeight="1"/>
    <row r="127" ht="0.75" customHeight="1"/>
    <row r="128" ht="0.75" customHeight="1"/>
    <row r="129" ht="0.75" customHeight="1"/>
    <row r="130" ht="0.75" customHeight="1"/>
    <row r="131" ht="0.75" customHeight="1"/>
    <row r="132" ht="0.75" customHeight="1"/>
    <row r="133" ht="0.75" customHeight="1"/>
    <row r="134" ht="0.75" customHeight="1"/>
    <row r="135" ht="0.75" customHeight="1"/>
    <row r="136" ht="0.75" customHeight="1"/>
    <row r="137" ht="0.75" customHeight="1"/>
    <row r="138" ht="0.75" customHeight="1"/>
    <row r="139" ht="0.75" customHeight="1"/>
    <row r="140" ht="0.75" customHeight="1"/>
    <row r="141" ht="0.75" customHeight="1"/>
    <row r="142" ht="0.75" customHeight="1"/>
    <row r="143" ht="0.75" customHeight="1"/>
    <row r="144" ht="0.75" customHeight="1"/>
    <row r="145" ht="0.75" customHeight="1"/>
    <row r="146" ht="0.75" customHeight="1"/>
    <row r="147" ht="0.75" customHeight="1"/>
    <row r="148" ht="0.75" customHeight="1"/>
    <row r="149" ht="0.75" customHeight="1"/>
    <row r="150" ht="0.75" customHeight="1"/>
    <row r="157" spans="10:21" ht="11.25">
      <c r="J157" s="104" t="s">
        <v>267</v>
      </c>
      <c r="Q157" s="141"/>
      <c r="R157" s="141"/>
      <c r="S157" s="141"/>
      <c r="U157" s="110"/>
    </row>
    <row r="158" ht="11.25">
      <c r="M158" s="141"/>
    </row>
  </sheetData>
  <sheetProtection password="C236" sheet="1" formatColumns="0" selectLockedCells="1"/>
  <mergeCells count="71"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46:A47"/>
    <mergeCell ref="A74:L74"/>
    <mergeCell ref="A75:C75"/>
    <mergeCell ref="D75:F75"/>
    <mergeCell ref="G75:I75"/>
    <mergeCell ref="J75:L75"/>
    <mergeCell ref="A69:D69"/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</mergeCells>
  <printOptions horizontalCentered="1" verticalCentered="1"/>
  <pageMargins left="0" right="0" top="0" bottom="0" header="0" footer="0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55.140625" style="104" bestFit="1" customWidth="1"/>
    <col min="2" max="2" width="18.28125" style="104" bestFit="1" customWidth="1"/>
    <col min="3" max="3" width="18.140625" style="150" customWidth="1"/>
    <col min="4" max="4" width="18.00390625" style="150" bestFit="1" customWidth="1"/>
    <col min="5" max="16384" width="9.140625" style="104" customWidth="1"/>
  </cols>
  <sheetData>
    <row r="1" ht="0.75" customHeight="1">
      <c r="A1" s="149" t="s">
        <v>74</v>
      </c>
    </row>
    <row r="2" ht="0.75" customHeight="1">
      <c r="A2" s="151"/>
    </row>
    <row r="3" spans="1:4" ht="0.75" customHeight="1">
      <c r="A3" s="332" t="str">
        <f>+'Informações Iniciais'!A1</f>
        <v>PODER LEGISLATIVO</v>
      </c>
      <c r="B3" s="332"/>
      <c r="C3" s="332"/>
      <c r="D3" s="332"/>
    </row>
    <row r="4" spans="1:4" ht="0.75" customHeight="1">
      <c r="A4" s="361" t="s">
        <v>0</v>
      </c>
      <c r="B4" s="361"/>
      <c r="C4" s="361"/>
      <c r="D4" s="361"/>
    </row>
    <row r="5" spans="1:4" ht="0.75" customHeight="1">
      <c r="A5" s="362" t="s">
        <v>10</v>
      </c>
      <c r="B5" s="362"/>
      <c r="C5" s="362"/>
      <c r="D5" s="362"/>
    </row>
    <row r="6" spans="1:4" ht="0.75" customHeight="1">
      <c r="A6" s="361" t="s">
        <v>4</v>
      </c>
      <c r="B6" s="361"/>
      <c r="C6" s="361"/>
      <c r="D6" s="361"/>
    </row>
    <row r="7" spans="1:4" ht="0.75" customHeight="1">
      <c r="A7" s="332" t="str">
        <f>+'Informações Iniciais'!A5</f>
        <v>3º Quadrimestre de 2016</v>
      </c>
      <c r="B7" s="332"/>
      <c r="C7" s="332"/>
      <c r="D7" s="332"/>
    </row>
    <row r="8" spans="1:4" ht="0.75" customHeight="1">
      <c r="A8" s="105"/>
      <c r="B8" s="105"/>
      <c r="C8" s="105"/>
      <c r="D8" s="105"/>
    </row>
    <row r="9" spans="1:4" ht="0.75" customHeight="1">
      <c r="A9" s="152" t="s">
        <v>190</v>
      </c>
      <c r="D9" s="74">
        <v>1</v>
      </c>
    </row>
    <row r="10" spans="1:4" ht="0.75" customHeight="1">
      <c r="A10" s="383" t="s">
        <v>55</v>
      </c>
      <c r="B10" s="106" t="s">
        <v>33</v>
      </c>
      <c r="C10" s="107" t="s">
        <v>302</v>
      </c>
      <c r="D10" s="160"/>
    </row>
    <row r="11" spans="1:4" ht="0.75" customHeight="1">
      <c r="A11" s="384"/>
      <c r="B11" s="108" t="s">
        <v>34</v>
      </c>
      <c r="C11" s="109" t="s">
        <v>300</v>
      </c>
      <c r="D11" s="109" t="s">
        <v>301</v>
      </c>
    </row>
    <row r="12" spans="1:4" ht="0.75" customHeight="1">
      <c r="A12" s="110" t="s">
        <v>47</v>
      </c>
      <c r="B12" s="15">
        <f>B13+B14</f>
        <v>0</v>
      </c>
      <c r="C12" s="15">
        <f>C13+C14</f>
        <v>0</v>
      </c>
      <c r="D12" s="83">
        <f>D13+D14</f>
        <v>0</v>
      </c>
    </row>
    <row r="13" spans="1:4" ht="0.75" customHeight="1">
      <c r="A13" s="153" t="s">
        <v>48</v>
      </c>
      <c r="B13" s="161"/>
      <c r="C13" s="161"/>
      <c r="D13" s="162"/>
    </row>
    <row r="14" spans="1:4" ht="0.75" customHeight="1">
      <c r="A14" s="153" t="s">
        <v>61</v>
      </c>
      <c r="B14" s="161"/>
      <c r="C14" s="161"/>
      <c r="D14" s="162"/>
    </row>
    <row r="15" spans="1:4" ht="0.75" customHeight="1">
      <c r="A15" s="110" t="s">
        <v>49</v>
      </c>
      <c r="B15" s="16">
        <f>B16+B17</f>
        <v>0</v>
      </c>
      <c r="C15" s="16">
        <f>C16+C17</f>
        <v>0</v>
      </c>
      <c r="D15" s="20">
        <f>D16+D17</f>
        <v>0</v>
      </c>
    </row>
    <row r="16" spans="1:4" ht="0.75" customHeight="1">
      <c r="A16" s="153" t="s">
        <v>48</v>
      </c>
      <c r="B16" s="161"/>
      <c r="C16" s="161"/>
      <c r="D16" s="162"/>
    </row>
    <row r="17" spans="1:4" ht="0.75" customHeight="1">
      <c r="A17" s="153" t="s">
        <v>61</v>
      </c>
      <c r="B17" s="161"/>
      <c r="C17" s="161"/>
      <c r="D17" s="162"/>
    </row>
    <row r="18" spans="1:4" ht="0.75" customHeight="1">
      <c r="A18" s="154" t="s">
        <v>62</v>
      </c>
      <c r="B18" s="155">
        <f>B12+B15</f>
        <v>0</v>
      </c>
      <c r="C18" s="155">
        <f>C12+C15</f>
        <v>0</v>
      </c>
      <c r="D18" s="90">
        <f>D12+D15</f>
        <v>0</v>
      </c>
    </row>
    <row r="19" spans="1:4" ht="0.75" customHeight="1">
      <c r="A19" s="118" t="s">
        <v>52</v>
      </c>
      <c r="B19" s="163"/>
      <c r="C19" s="163"/>
      <c r="D19" s="164"/>
    </row>
    <row r="20" spans="1:4" ht="0.75" customHeight="1">
      <c r="A20" s="154" t="s">
        <v>16</v>
      </c>
      <c r="B20" s="156">
        <f>IF(B19="",0,IF(B19=0,0,B18/B19))</f>
        <v>0</v>
      </c>
      <c r="C20" s="156">
        <f>IF(C19="",0,IF(C19=0,0,C18/C19))</f>
        <v>0</v>
      </c>
      <c r="D20" s="157">
        <f>IF(D19="",0,IF(D19=0,0,D18/D19))</f>
        <v>0</v>
      </c>
    </row>
    <row r="21" spans="1:4" ht="0.75" customHeight="1">
      <c r="A21" s="167" t="s">
        <v>35</v>
      </c>
      <c r="B21" s="165"/>
      <c r="C21" s="165"/>
      <c r="D21" s="166"/>
    </row>
    <row r="22" spans="1:4" ht="0.75" customHeight="1">
      <c r="A22" s="167" t="s">
        <v>191</v>
      </c>
      <c r="B22" s="165"/>
      <c r="C22" s="165"/>
      <c r="D22" s="166"/>
    </row>
    <row r="23" ht="0.75" customHeight="1">
      <c r="A23" s="152"/>
    </row>
    <row r="24" spans="1:4" ht="0.75" customHeight="1">
      <c r="A24" s="383" t="s">
        <v>63</v>
      </c>
      <c r="B24" s="106" t="s">
        <v>33</v>
      </c>
      <c r="C24" s="107" t="s">
        <v>302</v>
      </c>
      <c r="D24" s="128">
        <f>+D10</f>
        <v>0</v>
      </c>
    </row>
    <row r="25" spans="1:4" ht="0.75" customHeight="1">
      <c r="A25" s="384"/>
      <c r="B25" s="108" t="s">
        <v>34</v>
      </c>
      <c r="C25" s="109" t="s">
        <v>300</v>
      </c>
      <c r="D25" s="109" t="s">
        <v>301</v>
      </c>
    </row>
    <row r="26" spans="1:4" ht="0.75" customHeight="1">
      <c r="A26" s="110" t="s">
        <v>71</v>
      </c>
      <c r="B26" s="16">
        <f>B27+B28</f>
        <v>0</v>
      </c>
      <c r="C26" s="16">
        <f>C27+C28</f>
        <v>0</v>
      </c>
      <c r="D26" s="20">
        <f>D27+D28</f>
        <v>0</v>
      </c>
    </row>
    <row r="27" spans="1:4" ht="0.75" customHeight="1">
      <c r="A27" s="153" t="s">
        <v>48</v>
      </c>
      <c r="B27" s="161"/>
      <c r="C27" s="161"/>
      <c r="D27" s="162"/>
    </row>
    <row r="28" spans="1:4" ht="0.75" customHeight="1">
      <c r="A28" s="153" t="s">
        <v>61</v>
      </c>
      <c r="B28" s="161"/>
      <c r="C28" s="161"/>
      <c r="D28" s="162"/>
    </row>
    <row r="29" spans="1:4" ht="0.75" customHeight="1">
      <c r="A29" s="110" t="s">
        <v>72</v>
      </c>
      <c r="B29" s="16">
        <f>B30+B31</f>
        <v>0</v>
      </c>
      <c r="C29" s="16">
        <f>C30+C31</f>
        <v>0</v>
      </c>
      <c r="D29" s="20">
        <f>D30+D31</f>
        <v>0</v>
      </c>
    </row>
    <row r="30" spans="1:4" ht="0.75" customHeight="1">
      <c r="A30" s="153" t="s">
        <v>48</v>
      </c>
      <c r="B30" s="161"/>
      <c r="C30" s="161"/>
      <c r="D30" s="162"/>
    </row>
    <row r="31" spans="1:4" ht="0.75" customHeight="1">
      <c r="A31" s="153" t="s">
        <v>61</v>
      </c>
      <c r="B31" s="161"/>
      <c r="C31" s="161"/>
      <c r="D31" s="162"/>
    </row>
    <row r="32" spans="1:4" ht="0.75" customHeight="1">
      <c r="A32" s="154" t="s">
        <v>64</v>
      </c>
      <c r="B32" s="155">
        <f>B26+B29</f>
        <v>0</v>
      </c>
      <c r="C32" s="155">
        <f>C26+C29</f>
        <v>0</v>
      </c>
      <c r="D32" s="90">
        <f>D26+D29</f>
        <v>0</v>
      </c>
    </row>
    <row r="33" spans="1:4" ht="0.75" customHeight="1">
      <c r="A33" s="158" t="s">
        <v>123</v>
      </c>
      <c r="B33" s="381"/>
      <c r="C33" s="381"/>
      <c r="D33" s="382"/>
    </row>
    <row r="34" spans="1:4" ht="0.75" customHeight="1">
      <c r="A34" s="9" t="s">
        <v>149</v>
      </c>
      <c r="B34" s="131"/>
      <c r="C34" s="131"/>
      <c r="D34" s="131"/>
    </row>
    <row r="35" spans="1:4" s="110" customFormat="1" ht="0.75" customHeight="1">
      <c r="A35" s="144" t="s">
        <v>203</v>
      </c>
      <c r="C35" s="159"/>
      <c r="D35" s="159"/>
    </row>
    <row r="36" ht="0.75" customHeight="1">
      <c r="A36" s="104" t="s">
        <v>6</v>
      </c>
    </row>
  </sheetData>
  <sheetProtection password="C236" sheet="1" formatColumns="0" formatRow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 horizontalCentered="1" verticalCentered="1"/>
  <pageMargins left="0" right="0" top="0" bottom="0" header="0" footer="0"/>
  <pageSetup horizontalDpi="120" verticalDpi="120" orientation="landscape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120" zoomScaleNormal="12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78.57421875" style="104" customWidth="1"/>
    <col min="2" max="3" width="25.00390625" style="104" customWidth="1"/>
    <col min="4" max="4" width="21.00390625" style="104" customWidth="1"/>
    <col min="5" max="16384" width="9.140625" style="104" customWidth="1"/>
  </cols>
  <sheetData>
    <row r="1" ht="0.75" customHeight="1">
      <c r="A1" s="149" t="s">
        <v>75</v>
      </c>
    </row>
    <row r="2" ht="0.75" customHeight="1">
      <c r="A2" s="151"/>
    </row>
    <row r="3" spans="1:4" ht="0.75" customHeight="1">
      <c r="A3" s="332" t="str">
        <f>+'Informações Iniciais'!A1</f>
        <v>PODER LEGISLATIVO</v>
      </c>
      <c r="B3" s="332"/>
      <c r="C3" s="332"/>
      <c r="D3" s="332"/>
    </row>
    <row r="4" spans="1:3" ht="0.75" customHeight="1">
      <c r="A4" s="361" t="s">
        <v>0</v>
      </c>
      <c r="B4" s="361"/>
      <c r="C4" s="361"/>
    </row>
    <row r="5" spans="1:3" ht="0.75" customHeight="1">
      <c r="A5" s="362" t="s">
        <v>12</v>
      </c>
      <c r="B5" s="362"/>
      <c r="C5" s="362"/>
    </row>
    <row r="6" spans="1:3" ht="0.75" customHeight="1">
      <c r="A6" s="361" t="s">
        <v>4</v>
      </c>
      <c r="B6" s="361"/>
      <c r="C6" s="361"/>
    </row>
    <row r="7" spans="1:4" ht="0.75" customHeight="1">
      <c r="A7" s="332" t="str">
        <f>+'Informações Iniciais'!A5</f>
        <v>3º Quadrimestre de 2016</v>
      </c>
      <c r="B7" s="332"/>
      <c r="C7" s="332"/>
      <c r="D7" s="332"/>
    </row>
    <row r="8" spans="1:3" ht="0.75" customHeight="1">
      <c r="A8" s="168"/>
      <c r="B8" s="168"/>
      <c r="C8" s="168"/>
    </row>
    <row r="9" spans="1:4" ht="0.75" customHeight="1">
      <c r="A9" s="152" t="s">
        <v>192</v>
      </c>
      <c r="B9" s="169"/>
      <c r="D9" s="74">
        <v>1</v>
      </c>
    </row>
    <row r="10" spans="1:5" ht="0.75" customHeight="1">
      <c r="A10" s="389" t="s">
        <v>2</v>
      </c>
      <c r="B10" s="390"/>
      <c r="C10" s="404" t="s">
        <v>136</v>
      </c>
      <c r="D10" s="405"/>
      <c r="E10" s="110"/>
    </row>
    <row r="11" spans="1:5" ht="0.75" customHeight="1">
      <c r="A11" s="391"/>
      <c r="B11" s="392"/>
      <c r="C11" s="387" t="s">
        <v>303</v>
      </c>
      <c r="D11" s="387" t="s">
        <v>304</v>
      </c>
      <c r="E11" s="110"/>
    </row>
    <row r="12" spans="1:5" ht="0.75" customHeight="1">
      <c r="A12" s="391"/>
      <c r="B12" s="392"/>
      <c r="C12" s="388"/>
      <c r="D12" s="388"/>
      <c r="E12" s="110"/>
    </row>
    <row r="13" spans="1:5" ht="0.75" customHeight="1">
      <c r="A13" s="391"/>
      <c r="B13" s="392"/>
      <c r="C13" s="388"/>
      <c r="D13" s="388"/>
      <c r="E13" s="110"/>
    </row>
    <row r="14" spans="1:5" ht="0.75" customHeight="1">
      <c r="A14" s="393"/>
      <c r="B14" s="394"/>
      <c r="C14" s="395"/>
      <c r="D14" s="170" t="s">
        <v>298</v>
      </c>
      <c r="E14" s="110"/>
    </row>
    <row r="15" spans="1:5" ht="0.75" customHeight="1">
      <c r="A15" s="171" t="s">
        <v>76</v>
      </c>
      <c r="B15" s="172"/>
      <c r="C15" s="271">
        <f>C16+C19</f>
        <v>0</v>
      </c>
      <c r="D15" s="272">
        <f>D16+D19</f>
        <v>0</v>
      </c>
      <c r="E15" s="110"/>
    </row>
    <row r="16" spans="1:5" ht="0.75" customHeight="1">
      <c r="A16" s="173" t="s">
        <v>77</v>
      </c>
      <c r="B16" s="174"/>
      <c r="C16" s="273">
        <f>C17+C18</f>
        <v>0</v>
      </c>
      <c r="D16" s="274">
        <f>D17+D18</f>
        <v>0</v>
      </c>
      <c r="E16" s="110"/>
    </row>
    <row r="17" spans="1:5" ht="0.75" customHeight="1">
      <c r="A17" s="173" t="s">
        <v>78</v>
      </c>
      <c r="B17" s="174"/>
      <c r="C17" s="275"/>
      <c r="D17" s="276"/>
      <c r="E17" s="110"/>
    </row>
    <row r="18" spans="1:5" ht="0.75" customHeight="1">
      <c r="A18" s="173" t="s">
        <v>79</v>
      </c>
      <c r="B18" s="174"/>
      <c r="C18" s="275"/>
      <c r="D18" s="276"/>
      <c r="E18" s="110"/>
    </row>
    <row r="19" spans="1:5" ht="0.75" customHeight="1">
      <c r="A19" s="173" t="s">
        <v>80</v>
      </c>
      <c r="B19" s="174"/>
      <c r="C19" s="273">
        <f>C20+C30</f>
        <v>0</v>
      </c>
      <c r="D19" s="274">
        <f>D20+D30</f>
        <v>0</v>
      </c>
      <c r="E19" s="110"/>
    </row>
    <row r="20" spans="1:5" ht="0.75" customHeight="1">
      <c r="A20" s="173" t="s">
        <v>78</v>
      </c>
      <c r="B20" s="174"/>
      <c r="C20" s="273">
        <f>C21+C22+C25+C28+C29</f>
        <v>0</v>
      </c>
      <c r="D20" s="274">
        <f>D21+D22+D25+D28+D29</f>
        <v>0</v>
      </c>
      <c r="E20" s="110"/>
    </row>
    <row r="21" spans="1:5" ht="0.75" customHeight="1">
      <c r="A21" s="173" t="s">
        <v>81</v>
      </c>
      <c r="B21" s="174"/>
      <c r="C21" s="275"/>
      <c r="D21" s="276"/>
      <c r="E21" s="110"/>
    </row>
    <row r="22" spans="1:5" ht="0.75" customHeight="1">
      <c r="A22" s="173" t="s">
        <v>82</v>
      </c>
      <c r="B22" s="174"/>
      <c r="C22" s="273">
        <f>C23+C24</f>
        <v>0</v>
      </c>
      <c r="D22" s="274">
        <f>D23+D24</f>
        <v>0</v>
      </c>
      <c r="E22" s="110"/>
    </row>
    <row r="23" spans="1:5" ht="0.75" customHeight="1">
      <c r="A23" s="173" t="s">
        <v>83</v>
      </c>
      <c r="B23" s="174"/>
      <c r="C23" s="275"/>
      <c r="D23" s="276"/>
      <c r="E23" s="110"/>
    </row>
    <row r="24" spans="1:5" ht="0.75" customHeight="1">
      <c r="A24" s="173" t="s">
        <v>84</v>
      </c>
      <c r="B24" s="174"/>
      <c r="C24" s="275"/>
      <c r="D24" s="276"/>
      <c r="E24" s="110"/>
    </row>
    <row r="25" spans="1:5" ht="0.75" customHeight="1">
      <c r="A25" s="173" t="s">
        <v>85</v>
      </c>
      <c r="B25" s="174"/>
      <c r="C25" s="273">
        <f>C26+C27</f>
        <v>0</v>
      </c>
      <c r="D25" s="274">
        <f>D26+D27</f>
        <v>0</v>
      </c>
      <c r="E25" s="110"/>
    </row>
    <row r="26" spans="1:5" ht="0.75" customHeight="1">
      <c r="A26" s="173" t="s">
        <v>86</v>
      </c>
      <c r="B26" s="174"/>
      <c r="C26" s="275"/>
      <c r="D26" s="277"/>
      <c r="E26" s="110"/>
    </row>
    <row r="27" spans="1:5" ht="0.75" customHeight="1">
      <c r="A27" s="173" t="s">
        <v>87</v>
      </c>
      <c r="B27" s="174"/>
      <c r="C27" s="275"/>
      <c r="D27" s="277"/>
      <c r="E27" s="110"/>
    </row>
    <row r="28" spans="1:5" ht="0.75" customHeight="1">
      <c r="A28" s="173" t="s">
        <v>88</v>
      </c>
      <c r="B28" s="174"/>
      <c r="C28" s="275"/>
      <c r="D28" s="277"/>
      <c r="E28" s="110"/>
    </row>
    <row r="29" spans="1:5" ht="0.75" customHeight="1">
      <c r="A29" s="173" t="s">
        <v>89</v>
      </c>
      <c r="B29" s="174"/>
      <c r="C29" s="275"/>
      <c r="D29" s="277"/>
      <c r="E29" s="110"/>
    </row>
    <row r="30" spans="1:5" ht="0.75" customHeight="1">
      <c r="A30" s="173" t="s">
        <v>79</v>
      </c>
      <c r="B30" s="174"/>
      <c r="C30" s="275"/>
      <c r="D30" s="277"/>
      <c r="E30" s="110"/>
    </row>
    <row r="31" spans="1:5" ht="0.75" customHeight="1">
      <c r="A31" s="385" t="s">
        <v>90</v>
      </c>
      <c r="B31" s="386"/>
      <c r="C31" s="278"/>
      <c r="D31" s="279"/>
      <c r="E31" s="110"/>
    </row>
    <row r="32" spans="1:5" ht="0.75" customHeight="1">
      <c r="A32" s="171" t="s">
        <v>91</v>
      </c>
      <c r="B32" s="172"/>
      <c r="C32" s="272">
        <f>C33+C39+C40+C41</f>
        <v>0</v>
      </c>
      <c r="D32" s="272">
        <f>D33+D39+D40+D41</f>
        <v>0</v>
      </c>
      <c r="E32" s="110"/>
    </row>
    <row r="33" spans="1:5" ht="0.75" customHeight="1">
      <c r="A33" s="173" t="s">
        <v>32</v>
      </c>
      <c r="B33" s="174"/>
      <c r="C33" s="274">
        <f>C34+C35+C38</f>
        <v>0</v>
      </c>
      <c r="D33" s="274">
        <f>D34+D35+D38</f>
        <v>0</v>
      </c>
      <c r="E33" s="110"/>
    </row>
    <row r="34" spans="1:5" ht="0.75" customHeight="1">
      <c r="A34" s="173" t="s">
        <v>92</v>
      </c>
      <c r="B34" s="174"/>
      <c r="C34" s="276"/>
      <c r="D34" s="276"/>
      <c r="E34" s="110"/>
    </row>
    <row r="35" spans="1:5" ht="0.75" customHeight="1">
      <c r="A35" s="173" t="s">
        <v>29</v>
      </c>
      <c r="B35" s="174"/>
      <c r="C35" s="280">
        <f>C36+C37</f>
        <v>0</v>
      </c>
      <c r="D35" s="274">
        <f>D36+D37</f>
        <v>0</v>
      </c>
      <c r="E35" s="110"/>
    </row>
    <row r="36" spans="1:5" ht="0.75" customHeight="1">
      <c r="A36" s="173" t="s">
        <v>93</v>
      </c>
      <c r="B36" s="174"/>
      <c r="C36" s="276"/>
      <c r="D36" s="276"/>
      <c r="E36" s="110"/>
    </row>
    <row r="37" spans="1:5" ht="0.75" customHeight="1">
      <c r="A37" s="173" t="s">
        <v>23</v>
      </c>
      <c r="B37" s="174"/>
      <c r="C37" s="276"/>
      <c r="D37" s="276"/>
      <c r="E37" s="110"/>
    </row>
    <row r="38" spans="1:5" ht="0.75" customHeight="1">
      <c r="A38" s="173" t="s">
        <v>30</v>
      </c>
      <c r="B38" s="174"/>
      <c r="C38" s="276"/>
      <c r="D38" s="276"/>
      <c r="E38" s="110"/>
    </row>
    <row r="39" spans="1:5" ht="0.75" customHeight="1">
      <c r="A39" s="173" t="s">
        <v>94</v>
      </c>
      <c r="B39" s="174"/>
      <c r="C39" s="276"/>
      <c r="D39" s="276"/>
      <c r="E39" s="110"/>
    </row>
    <row r="40" spans="1:5" ht="0.75" customHeight="1">
      <c r="A40" s="173" t="s">
        <v>95</v>
      </c>
      <c r="B40" s="174"/>
      <c r="C40" s="276"/>
      <c r="D40" s="276"/>
      <c r="E40" s="110"/>
    </row>
    <row r="41" spans="1:5" ht="0.75" customHeight="1">
      <c r="A41" s="175" t="s">
        <v>193</v>
      </c>
      <c r="B41" s="176"/>
      <c r="C41" s="281"/>
      <c r="D41" s="281"/>
      <c r="E41" s="110"/>
    </row>
    <row r="42" spans="1:5" ht="0.75" customHeight="1">
      <c r="A42" s="403"/>
      <c r="B42" s="403"/>
      <c r="C42" s="403"/>
      <c r="E42" s="110"/>
    </row>
    <row r="43" spans="1:5" ht="0.75" customHeight="1">
      <c r="A43" s="389" t="s">
        <v>96</v>
      </c>
      <c r="B43" s="390"/>
      <c r="C43" s="406" t="s">
        <v>3</v>
      </c>
      <c r="D43" s="177" t="s">
        <v>97</v>
      </c>
      <c r="E43" s="110"/>
    </row>
    <row r="44" spans="1:5" ht="0.75" customHeight="1">
      <c r="A44" s="393"/>
      <c r="B44" s="394"/>
      <c r="C44" s="407"/>
      <c r="D44" s="178" t="s">
        <v>98</v>
      </c>
      <c r="E44" s="110"/>
    </row>
    <row r="45" spans="1:5" ht="0.75" customHeight="1">
      <c r="A45" s="396" t="s">
        <v>99</v>
      </c>
      <c r="B45" s="396"/>
      <c r="C45" s="282"/>
      <c r="D45" s="180" t="s">
        <v>150</v>
      </c>
      <c r="E45" s="110"/>
    </row>
    <row r="46" spans="1:5" ht="0.75" customHeight="1">
      <c r="A46" s="396" t="s">
        <v>220</v>
      </c>
      <c r="B46" s="396"/>
      <c r="C46" s="282"/>
      <c r="D46" s="103"/>
      <c r="E46" s="110"/>
    </row>
    <row r="47" spans="1:5" ht="0.75" customHeight="1">
      <c r="A47" s="179" t="s">
        <v>199</v>
      </c>
      <c r="B47" s="179"/>
      <c r="C47" s="282"/>
      <c r="D47" s="103"/>
      <c r="E47" s="110"/>
    </row>
    <row r="48" spans="1:5" ht="0.75" customHeight="1">
      <c r="A48" s="179" t="s">
        <v>200</v>
      </c>
      <c r="B48" s="179"/>
      <c r="C48" s="282"/>
      <c r="D48" s="103"/>
      <c r="E48" s="110"/>
    </row>
    <row r="49" spans="1:5" ht="0.75" customHeight="1">
      <c r="A49" s="396" t="s">
        <v>124</v>
      </c>
      <c r="B49" s="396"/>
      <c r="C49" s="283">
        <f>D15+C46</f>
        <v>0</v>
      </c>
      <c r="D49" s="103"/>
      <c r="E49" s="110"/>
    </row>
    <row r="50" spans="1:5" ht="0.75" customHeight="1">
      <c r="A50" s="396" t="s">
        <v>100</v>
      </c>
      <c r="B50" s="396"/>
      <c r="C50" s="282"/>
      <c r="D50" s="103"/>
      <c r="E50" s="110"/>
    </row>
    <row r="51" spans="1:5" ht="0.75" customHeight="1">
      <c r="A51" s="181" t="s">
        <v>191</v>
      </c>
      <c r="B51" s="179"/>
      <c r="C51" s="282"/>
      <c r="D51" s="103"/>
      <c r="E51" s="110"/>
    </row>
    <row r="52" spans="1:5" ht="0.75" customHeight="1">
      <c r="A52" s="396" t="s">
        <v>101</v>
      </c>
      <c r="B52" s="396"/>
      <c r="C52" s="218"/>
      <c r="D52" s="103"/>
      <c r="E52" s="110"/>
    </row>
    <row r="53" spans="1:5" ht="0.75" customHeight="1">
      <c r="A53" s="399" t="s">
        <v>102</v>
      </c>
      <c r="B53" s="399"/>
      <c r="C53" s="218"/>
      <c r="D53" s="103"/>
      <c r="E53" s="110"/>
    </row>
    <row r="54" spans="1:5" ht="0.75" customHeight="1">
      <c r="A54" s="182"/>
      <c r="B54" s="183"/>
      <c r="C54" s="183"/>
      <c r="D54" s="118"/>
      <c r="E54" s="110"/>
    </row>
    <row r="55" spans="1:5" ht="0.75" customHeight="1">
      <c r="A55" s="400" t="s">
        <v>125</v>
      </c>
      <c r="B55" s="400"/>
      <c r="C55" s="184">
        <f>C49+D32</f>
        <v>0</v>
      </c>
      <c r="D55" s="103">
        <v>0.05</v>
      </c>
      <c r="E55" s="110"/>
    </row>
    <row r="56" spans="1:3" ht="0.75" customHeight="1">
      <c r="A56" s="402" t="s">
        <v>149</v>
      </c>
      <c r="B56" s="402"/>
      <c r="C56" s="402"/>
    </row>
    <row r="57" spans="1:3" ht="0.75" customHeight="1">
      <c r="A57" s="397" t="s">
        <v>195</v>
      </c>
      <c r="B57" s="398"/>
      <c r="C57" s="398"/>
    </row>
    <row r="58" spans="1:3" ht="0.75" customHeight="1">
      <c r="A58" s="397" t="s">
        <v>194</v>
      </c>
      <c r="B58" s="398"/>
      <c r="C58" s="398"/>
    </row>
    <row r="59" spans="1:4" ht="0.75" customHeight="1">
      <c r="A59" s="401" t="s">
        <v>103</v>
      </c>
      <c r="B59" s="401"/>
      <c r="C59" s="401"/>
      <c r="D59" s="110"/>
    </row>
    <row r="60" spans="1:4" ht="11.25" customHeight="1">
      <c r="A60" s="110"/>
      <c r="B60" s="110"/>
      <c r="C60" s="110"/>
      <c r="D60" s="110"/>
    </row>
  </sheetData>
  <sheetProtection password="C236" sheet="1" formatColumns="0" selectLockedCells="1"/>
  <mergeCells count="25"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A52:B52"/>
    <mergeCell ref="A57:C57"/>
    <mergeCell ref="A46:B46"/>
    <mergeCell ref="A49:B49"/>
    <mergeCell ref="A53:B53"/>
    <mergeCell ref="A55:B55"/>
    <mergeCell ref="A31:B31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110" zoomScaleNormal="110" zoomScalePageLayoutView="0" workbookViewId="0" topLeftCell="A19">
      <selection activeCell="A32" sqref="A32:I32"/>
    </sheetView>
  </sheetViews>
  <sheetFormatPr defaultColWidth="9.140625" defaultRowHeight="11.25" customHeight="1"/>
  <cols>
    <col min="1" max="1" width="52.140625" style="104" customWidth="1"/>
    <col min="2" max="2" width="16.57421875" style="104" customWidth="1"/>
    <col min="3" max="6" width="12.7109375" style="104" customWidth="1"/>
    <col min="7" max="7" width="19.7109375" style="104" customWidth="1"/>
    <col min="8" max="8" width="14.7109375" style="104" customWidth="1"/>
    <col min="9" max="9" width="16.57421875" style="104" customWidth="1"/>
    <col min="10" max="16384" width="9.140625" style="104" customWidth="1"/>
  </cols>
  <sheetData>
    <row r="1" spans="1:7" ht="15.75">
      <c r="A1" s="418" t="s">
        <v>219</v>
      </c>
      <c r="B1" s="418"/>
      <c r="C1" s="418"/>
      <c r="D1" s="418"/>
      <c r="E1" s="418"/>
      <c r="F1" s="418"/>
      <c r="G1" s="418"/>
    </row>
    <row r="2" spans="1:7" ht="11.25" customHeight="1">
      <c r="A2" s="419"/>
      <c r="B2" s="419"/>
      <c r="C2" s="419"/>
      <c r="D2" s="419"/>
      <c r="E2" s="419"/>
      <c r="F2" s="419"/>
      <c r="G2" s="419"/>
    </row>
    <row r="3" spans="1:9" ht="11.25" customHeight="1">
      <c r="A3" s="410" t="str">
        <f>+'Informações Iniciais'!A1</f>
        <v>PODER LEGISLATIVO</v>
      </c>
      <c r="B3" s="410"/>
      <c r="C3" s="410"/>
      <c r="D3" s="410"/>
      <c r="E3" s="410"/>
      <c r="F3" s="410"/>
      <c r="G3" s="410"/>
      <c r="H3" s="410"/>
      <c r="I3" s="410"/>
    </row>
    <row r="4" spans="1:9" ht="11.25" customHeight="1">
      <c r="A4" s="410" t="str">
        <f>+'Informações Iniciais'!A2</f>
        <v>CÂMARA MUNICIPAL DE  B ACABAL</v>
      </c>
      <c r="B4" s="410"/>
      <c r="C4" s="410"/>
      <c r="D4" s="410"/>
      <c r="E4" s="410"/>
      <c r="F4" s="410"/>
      <c r="G4" s="410"/>
      <c r="H4" s="410"/>
      <c r="I4" s="410"/>
    </row>
    <row r="5" spans="1:7" ht="11.25" customHeight="1">
      <c r="A5" s="152" t="s">
        <v>0</v>
      </c>
      <c r="B5" s="152"/>
      <c r="C5" s="152"/>
      <c r="D5" s="152"/>
      <c r="E5" s="152"/>
      <c r="F5" s="152"/>
      <c r="G5" s="152"/>
    </row>
    <row r="6" spans="1:7" ht="11.25" customHeight="1">
      <c r="A6" s="420" t="s">
        <v>207</v>
      </c>
      <c r="B6" s="420"/>
      <c r="C6" s="420"/>
      <c r="D6" s="420"/>
      <c r="E6" s="420"/>
      <c r="F6" s="420"/>
      <c r="G6" s="420"/>
    </row>
    <row r="7" spans="1:7" ht="11.25" customHeight="1">
      <c r="A7" s="412" t="s">
        <v>4</v>
      </c>
      <c r="B7" s="412"/>
      <c r="C7" s="412"/>
      <c r="D7" s="412"/>
      <c r="E7" s="412"/>
      <c r="F7" s="412"/>
      <c r="G7" s="412"/>
    </row>
    <row r="8" spans="1:9" ht="11.25" customHeight="1">
      <c r="A8" s="410" t="str">
        <f>+'Informações Iniciais'!A5</f>
        <v>3º Quadrimestre de 2016</v>
      </c>
      <c r="B8" s="410"/>
      <c r="C8" s="410"/>
      <c r="D8" s="410"/>
      <c r="E8" s="410"/>
      <c r="F8" s="410"/>
      <c r="G8" s="410"/>
      <c r="H8" s="410"/>
      <c r="I8" s="410"/>
    </row>
    <row r="9" spans="1:7" ht="11.25" customHeight="1">
      <c r="A9" s="421"/>
      <c r="B9" s="421"/>
      <c r="C9" s="421"/>
      <c r="D9" s="421"/>
      <c r="E9" s="421"/>
      <c r="F9" s="421"/>
      <c r="G9" s="421"/>
    </row>
    <row r="10" spans="1:9" ht="11.25" customHeight="1">
      <c r="A10" s="422" t="s">
        <v>196</v>
      </c>
      <c r="B10" s="422"/>
      <c r="C10" s="423"/>
      <c r="D10" s="185"/>
      <c r="E10" s="185"/>
      <c r="F10" s="185"/>
      <c r="I10" s="186">
        <v>1</v>
      </c>
    </row>
    <row r="11" spans="1:9" ht="15" customHeight="1">
      <c r="A11" s="424" t="s">
        <v>235</v>
      </c>
      <c r="B11" s="387" t="s">
        <v>151</v>
      </c>
      <c r="C11" s="415" t="s">
        <v>7</v>
      </c>
      <c r="D11" s="416"/>
      <c r="E11" s="416"/>
      <c r="F11" s="417"/>
      <c r="G11" s="413" t="s">
        <v>129</v>
      </c>
      <c r="H11" s="387" t="s">
        <v>211</v>
      </c>
      <c r="I11" s="411" t="s">
        <v>130</v>
      </c>
    </row>
    <row r="12" spans="1:9" ht="24.75" customHeight="1">
      <c r="A12" s="424"/>
      <c r="B12" s="388"/>
      <c r="C12" s="411" t="s">
        <v>208</v>
      </c>
      <c r="D12" s="411"/>
      <c r="E12" s="387" t="s">
        <v>210</v>
      </c>
      <c r="F12" s="387" t="s">
        <v>209</v>
      </c>
      <c r="G12" s="414"/>
      <c r="H12" s="388"/>
      <c r="I12" s="411"/>
    </row>
    <row r="13" spans="1:9" ht="26.25" customHeight="1">
      <c r="A13" s="424"/>
      <c r="B13" s="388"/>
      <c r="C13" s="187" t="s">
        <v>131</v>
      </c>
      <c r="D13" s="187" t="s">
        <v>13</v>
      </c>
      <c r="E13" s="388"/>
      <c r="F13" s="388"/>
      <c r="G13" s="414"/>
      <c r="H13" s="388"/>
      <c r="I13" s="411"/>
    </row>
    <row r="14" spans="1:9" ht="15.75" customHeight="1">
      <c r="A14" s="424"/>
      <c r="B14" s="188" t="s">
        <v>65</v>
      </c>
      <c r="C14" s="189" t="s">
        <v>66</v>
      </c>
      <c r="D14" s="189" t="s">
        <v>214</v>
      </c>
      <c r="E14" s="189" t="s">
        <v>212</v>
      </c>
      <c r="F14" s="190" t="s">
        <v>213</v>
      </c>
      <c r="G14" s="191" t="s">
        <v>215</v>
      </c>
      <c r="H14" s="395"/>
      <c r="I14" s="411"/>
    </row>
    <row r="15" spans="1:9" ht="11.25" customHeight="1">
      <c r="A15" s="192" t="s">
        <v>126</v>
      </c>
      <c r="B15" s="193">
        <f>SUM(B16:B21)</f>
        <v>33059.17</v>
      </c>
      <c r="C15" s="193">
        <f aca="true" t="shared" si="0" ref="C15:I15">SUM(C16:C21)</f>
        <v>0</v>
      </c>
      <c r="D15" s="193">
        <f t="shared" si="0"/>
        <v>1334.79</v>
      </c>
      <c r="E15" s="193">
        <f t="shared" si="0"/>
        <v>0</v>
      </c>
      <c r="F15" s="193">
        <f t="shared" si="0"/>
        <v>0</v>
      </c>
      <c r="G15" s="193">
        <f t="shared" si="0"/>
        <v>31724.36</v>
      </c>
      <c r="H15" s="193">
        <f t="shared" si="0"/>
        <v>0</v>
      </c>
      <c r="I15" s="193">
        <f t="shared" si="0"/>
        <v>0</v>
      </c>
    </row>
    <row r="16" spans="1:9" ht="19.5" customHeight="1">
      <c r="A16" s="204" t="s">
        <v>800</v>
      </c>
      <c r="B16" s="205">
        <v>33059.17</v>
      </c>
      <c r="C16" s="206">
        <v>0</v>
      </c>
      <c r="D16" s="206">
        <v>1334.79</v>
      </c>
      <c r="E16" s="206">
        <v>0</v>
      </c>
      <c r="F16" s="206">
        <v>0</v>
      </c>
      <c r="G16" s="207">
        <v>31724.36</v>
      </c>
      <c r="H16" s="208">
        <v>0</v>
      </c>
      <c r="I16" s="208" t="s">
        <v>150</v>
      </c>
    </row>
    <row r="17" spans="1:9" ht="11.25" customHeight="1">
      <c r="A17" s="209" t="s">
        <v>216</v>
      </c>
      <c r="B17" s="205"/>
      <c r="C17" s="206"/>
      <c r="D17" s="206"/>
      <c r="E17" s="206"/>
      <c r="F17" s="206"/>
      <c r="G17" s="207"/>
      <c r="H17" s="208"/>
      <c r="I17" s="208"/>
    </row>
    <row r="18" spans="1:9" ht="11.25">
      <c r="A18" s="209" t="s">
        <v>216</v>
      </c>
      <c r="B18" s="205"/>
      <c r="C18" s="206"/>
      <c r="D18" s="206"/>
      <c r="E18" s="206"/>
      <c r="F18" s="206"/>
      <c r="G18" s="207"/>
      <c r="H18" s="208"/>
      <c r="I18" s="208"/>
    </row>
    <row r="19" spans="1:9" ht="11.25" customHeight="1">
      <c r="A19" s="209" t="s">
        <v>217</v>
      </c>
      <c r="B19" s="205"/>
      <c r="C19" s="206"/>
      <c r="D19" s="206"/>
      <c r="E19" s="206"/>
      <c r="F19" s="206"/>
      <c r="G19" s="207"/>
      <c r="H19" s="208"/>
      <c r="I19" s="208"/>
    </row>
    <row r="20" spans="1:9" ht="11.25" customHeight="1">
      <c r="A20" s="209" t="s">
        <v>217</v>
      </c>
      <c r="B20" s="205"/>
      <c r="C20" s="206"/>
      <c r="D20" s="206"/>
      <c r="E20" s="206"/>
      <c r="F20" s="206"/>
      <c r="G20" s="207"/>
      <c r="H20" s="208"/>
      <c r="I20" s="208"/>
    </row>
    <row r="21" spans="1:9" ht="11.25" customHeight="1">
      <c r="A21" s="210" t="s">
        <v>217</v>
      </c>
      <c r="B21" s="205"/>
      <c r="C21" s="206"/>
      <c r="D21" s="206"/>
      <c r="E21" s="206"/>
      <c r="F21" s="206"/>
      <c r="G21" s="207"/>
      <c r="H21" s="208"/>
      <c r="I21" s="208"/>
    </row>
    <row r="22" spans="1:9" s="151" customFormat="1" ht="11.25" customHeight="1">
      <c r="A22" s="194" t="s">
        <v>127</v>
      </c>
      <c r="B22" s="193">
        <f>SUM(B23:B28)</f>
        <v>0</v>
      </c>
      <c r="C22" s="193">
        <f aca="true" t="shared" si="1" ref="C22:I22">SUM(C23:C28)</f>
        <v>0</v>
      </c>
      <c r="D22" s="193">
        <f t="shared" si="1"/>
        <v>0</v>
      </c>
      <c r="E22" s="193">
        <f t="shared" si="1"/>
        <v>0</v>
      </c>
      <c r="F22" s="193">
        <f t="shared" si="1"/>
        <v>0</v>
      </c>
      <c r="G22" s="193">
        <f t="shared" si="1"/>
        <v>0</v>
      </c>
      <c r="H22" s="193">
        <f t="shared" si="1"/>
        <v>0</v>
      </c>
      <c r="I22" s="193">
        <f t="shared" si="1"/>
        <v>0</v>
      </c>
    </row>
    <row r="23" spans="1:9" s="151" customFormat="1" ht="11.25" customHeight="1">
      <c r="A23" s="204" t="s">
        <v>218</v>
      </c>
      <c r="B23" s="211"/>
      <c r="C23" s="211"/>
      <c r="D23" s="212"/>
      <c r="E23" s="212"/>
      <c r="F23" s="212"/>
      <c r="G23" s="213"/>
      <c r="H23" s="208"/>
      <c r="I23" s="208"/>
    </row>
    <row r="24" spans="1:9" s="151" customFormat="1" ht="11.25" customHeight="1">
      <c r="A24" s="209" t="s">
        <v>218</v>
      </c>
      <c r="B24" s="211"/>
      <c r="C24" s="211"/>
      <c r="D24" s="212"/>
      <c r="E24" s="212"/>
      <c r="F24" s="212"/>
      <c r="G24" s="213"/>
      <c r="H24" s="208"/>
      <c r="I24" s="208"/>
    </row>
    <row r="25" spans="1:9" s="151" customFormat="1" ht="11.25" customHeight="1">
      <c r="A25" s="209" t="s">
        <v>218</v>
      </c>
      <c r="B25" s="211"/>
      <c r="C25" s="211"/>
      <c r="D25" s="212"/>
      <c r="E25" s="212"/>
      <c r="F25" s="212"/>
      <c r="G25" s="213"/>
      <c r="H25" s="208"/>
      <c r="I25" s="208"/>
    </row>
    <row r="26" spans="1:9" s="151" customFormat="1" ht="11.25" customHeight="1">
      <c r="A26" s="209" t="s">
        <v>217</v>
      </c>
      <c r="B26" s="211"/>
      <c r="C26" s="211"/>
      <c r="D26" s="212"/>
      <c r="E26" s="212"/>
      <c r="F26" s="212"/>
      <c r="G26" s="213"/>
      <c r="H26" s="208"/>
      <c r="I26" s="208"/>
    </row>
    <row r="27" spans="1:9" s="151" customFormat="1" ht="11.25" customHeight="1">
      <c r="A27" s="209" t="s">
        <v>217</v>
      </c>
      <c r="B27" s="211"/>
      <c r="C27" s="211"/>
      <c r="D27" s="212"/>
      <c r="E27" s="212"/>
      <c r="F27" s="212"/>
      <c r="G27" s="213"/>
      <c r="H27" s="208"/>
      <c r="I27" s="208"/>
    </row>
    <row r="28" spans="1:9" s="151" customFormat="1" ht="11.25" customHeight="1">
      <c r="A28" s="210" t="s">
        <v>217</v>
      </c>
      <c r="B28" s="211"/>
      <c r="C28" s="211"/>
      <c r="D28" s="212"/>
      <c r="E28" s="212"/>
      <c r="F28" s="212"/>
      <c r="G28" s="213"/>
      <c r="H28" s="208"/>
      <c r="I28" s="208"/>
    </row>
    <row r="29" spans="1:9" s="151" customFormat="1" ht="11.25" customHeight="1">
      <c r="A29" s="195" t="s">
        <v>128</v>
      </c>
      <c r="B29" s="196">
        <f aca="true" t="shared" si="2" ref="B29:I29">+B15+B22</f>
        <v>33059.17</v>
      </c>
      <c r="C29" s="196">
        <f t="shared" si="2"/>
        <v>0</v>
      </c>
      <c r="D29" s="196">
        <f t="shared" si="2"/>
        <v>1334.79</v>
      </c>
      <c r="E29" s="196">
        <f t="shared" si="2"/>
        <v>0</v>
      </c>
      <c r="F29" s="196">
        <f t="shared" si="2"/>
        <v>0</v>
      </c>
      <c r="G29" s="196">
        <f t="shared" si="2"/>
        <v>31724.36</v>
      </c>
      <c r="H29" s="196">
        <f t="shared" si="2"/>
        <v>0</v>
      </c>
      <c r="I29" s="196">
        <f t="shared" si="2"/>
        <v>0</v>
      </c>
    </row>
    <row r="30" spans="1:9" ht="11.25" customHeight="1">
      <c r="A30" s="185"/>
      <c r="B30" s="197"/>
      <c r="C30" s="197"/>
      <c r="D30" s="197"/>
      <c r="E30" s="197"/>
      <c r="F30" s="197"/>
      <c r="G30" s="198"/>
      <c r="H30" s="199"/>
      <c r="I30" s="199"/>
    </row>
    <row r="31" spans="1:9" s="151" customFormat="1" ht="12" customHeight="1">
      <c r="A31" s="203" t="s">
        <v>333</v>
      </c>
      <c r="B31" s="215">
        <v>0</v>
      </c>
      <c r="C31" s="215">
        <v>0</v>
      </c>
      <c r="D31" s="216">
        <v>0</v>
      </c>
      <c r="E31" s="216">
        <v>0</v>
      </c>
      <c r="F31" s="216">
        <v>0</v>
      </c>
      <c r="G31" s="217">
        <v>0</v>
      </c>
      <c r="H31" s="218">
        <v>0</v>
      </c>
      <c r="I31" s="218">
        <v>0</v>
      </c>
    </row>
    <row r="32" spans="1:9" ht="11.25" customHeight="1">
      <c r="A32" s="409" t="s">
        <v>813</v>
      </c>
      <c r="B32" s="409"/>
      <c r="C32" s="409"/>
      <c r="D32" s="409"/>
      <c r="E32" s="409"/>
      <c r="F32" s="409"/>
      <c r="G32" s="409"/>
      <c r="H32" s="409"/>
      <c r="I32" s="409"/>
    </row>
    <row r="33" spans="1:9" ht="11.25" customHeight="1">
      <c r="A33" s="408" t="s">
        <v>202</v>
      </c>
      <c r="B33" s="408"/>
      <c r="C33" s="408"/>
      <c r="D33" s="408"/>
      <c r="E33" s="408"/>
      <c r="F33" s="408"/>
      <c r="G33" s="408"/>
      <c r="H33" s="408"/>
      <c r="I33" s="408"/>
    </row>
    <row r="34" spans="1:7" ht="14.25" customHeight="1">
      <c r="A34" s="200" t="s">
        <v>204</v>
      </c>
      <c r="B34" s="201"/>
      <c r="C34" s="82"/>
      <c r="D34" s="82"/>
      <c r="E34" s="82"/>
      <c r="F34" s="82"/>
      <c r="G34" s="82"/>
    </row>
    <row r="35" spans="2:7" ht="11.25" customHeight="1">
      <c r="B35" s="201"/>
      <c r="C35" s="82"/>
      <c r="D35" s="82"/>
      <c r="E35" s="82"/>
      <c r="F35" s="82"/>
      <c r="G35" s="82"/>
    </row>
    <row r="36" spans="1:7" ht="11.25" customHeight="1">
      <c r="A36" s="202"/>
      <c r="B36" s="159"/>
      <c r="C36" s="202"/>
      <c r="D36" s="202"/>
      <c r="E36" s="202"/>
      <c r="F36" s="202"/>
      <c r="G36" s="82"/>
    </row>
    <row r="37" spans="1:7" ht="11.25" customHeight="1">
      <c r="A37" s="144"/>
      <c r="B37" s="201"/>
      <c r="C37" s="144"/>
      <c r="D37" s="144"/>
      <c r="E37" s="144"/>
      <c r="F37" s="144"/>
      <c r="G37" s="82"/>
    </row>
    <row r="38" spans="1:7" ht="11.25" customHeight="1">
      <c r="A38" s="144"/>
      <c r="B38" s="82"/>
      <c r="C38" s="82"/>
      <c r="D38" s="82"/>
      <c r="E38" s="82"/>
      <c r="F38" s="82"/>
      <c r="G38" s="82"/>
    </row>
    <row r="39" spans="1:7" ht="11.25" customHeight="1">
      <c r="A39" s="144"/>
      <c r="B39" s="82"/>
      <c r="C39" s="82"/>
      <c r="D39" s="82"/>
      <c r="E39" s="82"/>
      <c r="F39" s="82"/>
      <c r="G39" s="82"/>
    </row>
    <row r="40" spans="1:7" s="110" customFormat="1" ht="11.25" customHeight="1">
      <c r="A40" s="144"/>
      <c r="B40" s="82"/>
      <c r="C40" s="82"/>
      <c r="D40" s="82"/>
      <c r="E40" s="82"/>
      <c r="F40" s="82"/>
      <c r="G40" s="82"/>
    </row>
    <row r="41" spans="1:7" ht="11.25" customHeight="1">
      <c r="A41" s="105"/>
      <c r="B41" s="71"/>
      <c r="C41" s="71"/>
      <c r="D41" s="71"/>
      <c r="E41" s="71"/>
      <c r="F41" s="71"/>
      <c r="G41" s="71"/>
    </row>
  </sheetData>
  <sheetProtection password="C236" sheet="1" objects="1" scenarios="1" formatColumns="0" formatRows="0" insertRows="0"/>
  <mergeCells count="20"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135" zoomScaleNormal="135" zoomScalePageLayoutView="0" workbookViewId="0" topLeftCell="A25">
      <selection activeCell="A36" sqref="A36:C36"/>
    </sheetView>
  </sheetViews>
  <sheetFormatPr defaultColWidth="9.140625" defaultRowHeight="11.25" customHeight="1"/>
  <cols>
    <col min="1" max="1" width="63.140625" style="71" bestFit="1" customWidth="1"/>
    <col min="2" max="2" width="32.57421875" style="71" customWidth="1"/>
    <col min="3" max="3" width="40.57421875" style="71" bestFit="1" customWidth="1"/>
    <col min="4" max="16384" width="9.140625" style="71" customWidth="1"/>
  </cols>
  <sheetData>
    <row r="1" ht="15.75">
      <c r="A1" s="149" t="s">
        <v>104</v>
      </c>
    </row>
    <row r="2" ht="11.25" customHeight="1">
      <c r="A2" s="151"/>
    </row>
    <row r="3" spans="1:3" ht="11.25" customHeight="1">
      <c r="A3" s="332" t="str">
        <f>+'Informações Iniciais'!A1</f>
        <v>PODER LEGISLATIVO</v>
      </c>
      <c r="B3" s="332"/>
      <c r="C3" s="332"/>
    </row>
    <row r="4" spans="1:3" ht="11.25" customHeight="1">
      <c r="A4" s="332" t="str">
        <f>+'Informações Iniciais'!A2</f>
        <v>CÂMARA MUNICIPAL DE  B ACABAL</v>
      </c>
      <c r="B4" s="332"/>
      <c r="C4" s="332"/>
    </row>
    <row r="5" spans="1:3" ht="11.25" customHeight="1">
      <c r="A5" s="332" t="s">
        <v>0</v>
      </c>
      <c r="B5" s="332"/>
      <c r="C5" s="332"/>
    </row>
    <row r="6" spans="1:3" s="73" customFormat="1" ht="11.25" customHeight="1">
      <c r="A6" s="342" t="s">
        <v>105</v>
      </c>
      <c r="B6" s="342"/>
      <c r="C6" s="342"/>
    </row>
    <row r="7" spans="1:3" s="73" customFormat="1" ht="11.25" customHeight="1">
      <c r="A7" s="332" t="s">
        <v>4</v>
      </c>
      <c r="B7" s="332"/>
      <c r="C7" s="332"/>
    </row>
    <row r="8" spans="1:3" s="73" customFormat="1" ht="11.25" customHeight="1">
      <c r="A8" s="332" t="str">
        <f>+'Informações Iniciais'!A5</f>
        <v>3º Quadrimestre de 2016</v>
      </c>
      <c r="B8" s="332"/>
      <c r="C8" s="332"/>
    </row>
    <row r="9" spans="1:3" ht="11.25" customHeight="1">
      <c r="A9" s="2"/>
      <c r="B9" s="2"/>
      <c r="C9" s="2"/>
    </row>
    <row r="10" spans="1:3" ht="11.25" customHeight="1">
      <c r="A10" s="71" t="s">
        <v>197</v>
      </c>
      <c r="C10" s="74">
        <v>1</v>
      </c>
    </row>
    <row r="11" spans="1:3" ht="11.25" customHeight="1">
      <c r="A11" s="228" t="s">
        <v>221</v>
      </c>
      <c r="B11" s="428" t="s">
        <v>222</v>
      </c>
      <c r="C11" s="429"/>
    </row>
    <row r="12" spans="1:3" ht="11.25" customHeight="1">
      <c r="A12" s="93" t="s">
        <v>223</v>
      </c>
      <c r="B12" s="430">
        <f>+'Anexo 1 - 12M Pessoal'!F30</f>
        <v>138618087.82</v>
      </c>
      <c r="C12" s="431"/>
    </row>
    <row r="13" ht="11.25" customHeight="1">
      <c r="C13" s="74"/>
    </row>
    <row r="14" spans="1:3" ht="11.25" customHeight="1">
      <c r="A14" s="229" t="s">
        <v>15</v>
      </c>
      <c r="B14" s="230" t="s">
        <v>3</v>
      </c>
      <c r="C14" s="231" t="s">
        <v>8</v>
      </c>
    </row>
    <row r="15" spans="1:3" ht="11.25" customHeight="1">
      <c r="A15" s="232" t="s">
        <v>69</v>
      </c>
      <c r="B15" s="235">
        <v>2462923.01</v>
      </c>
      <c r="C15" s="236">
        <v>1.78</v>
      </c>
    </row>
    <row r="16" spans="1:3" ht="11.25" customHeight="1">
      <c r="A16" s="232" t="s">
        <v>36</v>
      </c>
      <c r="B16" s="235">
        <v>8317085.27</v>
      </c>
      <c r="C16" s="236">
        <v>6</v>
      </c>
    </row>
    <row r="17" spans="1:3" ht="11.25" customHeight="1">
      <c r="A17" s="233" t="s">
        <v>51</v>
      </c>
      <c r="B17" s="237">
        <v>7901231.01</v>
      </c>
      <c r="C17" s="238">
        <v>5.7</v>
      </c>
    </row>
    <row r="18" spans="1:3" ht="11.25" customHeight="1">
      <c r="A18" s="82"/>
      <c r="B18" s="82"/>
      <c r="C18" s="82"/>
    </row>
    <row r="19" spans="1:3" ht="11.25" customHeight="1">
      <c r="A19" s="229" t="s">
        <v>110</v>
      </c>
      <c r="B19" s="230" t="s">
        <v>3</v>
      </c>
      <c r="C19" s="231" t="s">
        <v>8</v>
      </c>
    </row>
    <row r="20" spans="1:3" ht="11.25" customHeight="1">
      <c r="A20" s="232" t="s">
        <v>9</v>
      </c>
      <c r="B20" s="235">
        <v>0</v>
      </c>
      <c r="C20" s="236"/>
    </row>
    <row r="21" spans="1:3" ht="11.25" customHeight="1">
      <c r="A21" s="233" t="s">
        <v>14</v>
      </c>
      <c r="B21" s="237">
        <v>166341705.38</v>
      </c>
      <c r="C21" s="238">
        <v>120</v>
      </c>
    </row>
    <row r="22" spans="1:3" ht="11.25" customHeight="1">
      <c r="A22" s="82"/>
      <c r="B22" s="82"/>
      <c r="C22" s="82"/>
    </row>
    <row r="23" spans="1:3" ht="11.25" customHeight="1">
      <c r="A23" s="229" t="s">
        <v>17</v>
      </c>
      <c r="B23" s="230" t="s">
        <v>3</v>
      </c>
      <c r="C23" s="231" t="s">
        <v>8</v>
      </c>
    </row>
    <row r="24" spans="1:3" ht="11.25" customHeight="1">
      <c r="A24" s="232" t="s">
        <v>132</v>
      </c>
      <c r="B24" s="235"/>
      <c r="C24" s="236"/>
    </row>
    <row r="25" spans="1:3" ht="11.25" customHeight="1">
      <c r="A25" s="233" t="s">
        <v>14</v>
      </c>
      <c r="B25" s="237">
        <v>30495979.32</v>
      </c>
      <c r="C25" s="238">
        <v>22</v>
      </c>
    </row>
    <row r="26" spans="1:3" ht="11.25" customHeight="1">
      <c r="A26" s="82"/>
      <c r="B26" s="82"/>
      <c r="C26" s="82"/>
    </row>
    <row r="27" spans="1:3" ht="11.25" customHeight="1">
      <c r="A27" s="229" t="s">
        <v>2</v>
      </c>
      <c r="B27" s="230" t="s">
        <v>3</v>
      </c>
      <c r="C27" s="231" t="s">
        <v>8</v>
      </c>
    </row>
    <row r="28" spans="1:3" ht="11.25" customHeight="1">
      <c r="A28" s="232" t="s">
        <v>18</v>
      </c>
      <c r="B28" s="235"/>
      <c r="C28" s="236"/>
    </row>
    <row r="29" spans="1:3" ht="11.25" customHeight="1">
      <c r="A29" s="232" t="s">
        <v>19</v>
      </c>
      <c r="B29" s="235"/>
      <c r="C29" s="236"/>
    </row>
    <row r="30" spans="1:3" ht="11.25" customHeight="1">
      <c r="A30" s="232" t="s">
        <v>73</v>
      </c>
      <c r="B30" s="235">
        <v>22178894.05</v>
      </c>
      <c r="C30" s="236">
        <v>16</v>
      </c>
    </row>
    <row r="31" spans="1:3" ht="11.25" customHeight="1">
      <c r="A31" s="233" t="s">
        <v>37</v>
      </c>
      <c r="B31" s="237">
        <v>9703266.15</v>
      </c>
      <c r="C31" s="238">
        <v>7</v>
      </c>
    </row>
    <row r="32" spans="1:3" ht="11.25" customHeight="1">
      <c r="A32" s="82"/>
      <c r="B32" s="82"/>
      <c r="C32" s="82"/>
    </row>
    <row r="33" spans="1:4" ht="11.25" customHeight="1">
      <c r="A33" s="324" t="s">
        <v>5</v>
      </c>
      <c r="B33" s="426" t="s">
        <v>134</v>
      </c>
      <c r="C33" s="426" t="s">
        <v>129</v>
      </c>
      <c r="D33" s="82"/>
    </row>
    <row r="34" spans="1:4" ht="27" customHeight="1">
      <c r="A34" s="326"/>
      <c r="B34" s="427"/>
      <c r="C34" s="427" t="s">
        <v>50</v>
      </c>
      <c r="D34" s="82"/>
    </row>
    <row r="35" spans="1:3" ht="11.25" customHeight="1">
      <c r="A35" s="234" t="s">
        <v>133</v>
      </c>
      <c r="B35" s="237"/>
      <c r="C35" s="238"/>
    </row>
    <row r="36" spans="1:3" ht="11.25" customHeight="1">
      <c r="A36" s="425" t="s">
        <v>813</v>
      </c>
      <c r="B36" s="425"/>
      <c r="C36" s="425"/>
    </row>
    <row r="37" s="82" customFormat="1" ht="11.25" customHeight="1"/>
  </sheetData>
  <sheetProtection password="C236" sheet="1" formatColumns="0" selectLockedCells="1"/>
  <mergeCells count="12">
    <mergeCell ref="A3:C3"/>
    <mergeCell ref="A8:C8"/>
    <mergeCell ref="A4:C4"/>
    <mergeCell ref="A5:C5"/>
    <mergeCell ref="A6:C6"/>
    <mergeCell ref="A36:C36"/>
    <mergeCell ref="A7:C7"/>
    <mergeCell ref="B33:B34"/>
    <mergeCell ref="C33:C34"/>
    <mergeCell ref="B11:C11"/>
    <mergeCell ref="B12:C12"/>
    <mergeCell ref="A33:A3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45" zoomScaleNormal="145" zoomScalePageLayoutView="0" workbookViewId="0" topLeftCell="A19">
      <selection activeCell="A29" sqref="A29:C29"/>
    </sheetView>
  </sheetViews>
  <sheetFormatPr defaultColWidth="9.140625" defaultRowHeight="12.75"/>
  <cols>
    <col min="1" max="1" width="75.28125" style="214" customWidth="1"/>
    <col min="2" max="2" width="16.00390625" style="214" customWidth="1"/>
    <col min="3" max="3" width="10.57421875" style="214" customWidth="1"/>
    <col min="4" max="4" width="14.28125" style="214" customWidth="1"/>
    <col min="5" max="5" width="15.421875" style="214" customWidth="1"/>
    <col min="6" max="7" width="9.140625" style="214" customWidth="1"/>
    <col min="8" max="9" width="12.00390625" style="214" customWidth="1"/>
    <col min="10" max="10" width="6.57421875" style="214" customWidth="1"/>
    <col min="11" max="11" width="3.00390625" style="214" customWidth="1"/>
    <col min="12" max="13" width="13.140625" style="214" customWidth="1"/>
    <col min="14" max="14" width="8.00390625" style="214" customWidth="1"/>
    <col min="15" max="16384" width="9.140625" style="214" customWidth="1"/>
  </cols>
  <sheetData>
    <row r="1" spans="1:3" s="104" customFormat="1" ht="15.75">
      <c r="A1" s="441" t="s">
        <v>329</v>
      </c>
      <c r="B1" s="441"/>
      <c r="C1" s="441"/>
    </row>
    <row r="2" spans="1:3" s="104" customFormat="1" ht="11.25" customHeight="1">
      <c r="A2" s="437"/>
      <c r="B2" s="437"/>
      <c r="C2" s="437"/>
    </row>
    <row r="3" spans="1:3" s="104" customFormat="1" ht="11.25" customHeight="1">
      <c r="A3" s="332" t="str">
        <f>+'Informações Iniciais'!A1</f>
        <v>PODER LEGISLATIVO</v>
      </c>
      <c r="B3" s="332"/>
      <c r="C3" s="332"/>
    </row>
    <row r="4" spans="1:3" s="104" customFormat="1" ht="11.25" customHeight="1">
      <c r="A4" s="361" t="s">
        <v>0</v>
      </c>
      <c r="B4" s="361"/>
      <c r="C4" s="361"/>
    </row>
    <row r="5" spans="1:3" s="104" customFormat="1" ht="11.25" customHeight="1">
      <c r="A5" s="332" t="str">
        <f>+'Informações Iniciais'!A5</f>
        <v>3º Quadrimestre de 2016</v>
      </c>
      <c r="B5" s="332"/>
      <c r="C5" s="332"/>
    </row>
    <row r="6" spans="1:3" s="104" customFormat="1" ht="11.25" customHeight="1">
      <c r="A6" s="437"/>
      <c r="B6" s="437"/>
      <c r="C6" s="437"/>
    </row>
    <row r="7" spans="1:3" s="104" customFormat="1" ht="11.25" customHeight="1">
      <c r="A7" s="438" t="s">
        <v>328</v>
      </c>
      <c r="B7" s="438"/>
      <c r="C7" s="74">
        <v>1</v>
      </c>
    </row>
    <row r="8" spans="1:3" s="104" customFormat="1" ht="11.25" customHeight="1">
      <c r="A8" s="442" t="s">
        <v>306</v>
      </c>
      <c r="B8" s="442"/>
      <c r="C8" s="219" t="s">
        <v>3</v>
      </c>
    </row>
    <row r="9" spans="1:3" s="104" customFormat="1" ht="11.25" customHeight="1">
      <c r="A9" s="443" t="s">
        <v>307</v>
      </c>
      <c r="B9" s="443"/>
      <c r="C9" s="224">
        <v>3734199.24</v>
      </c>
    </row>
    <row r="10" spans="1:3" s="104" customFormat="1" ht="11.25" customHeight="1">
      <c r="A10" s="439" t="s">
        <v>308</v>
      </c>
      <c r="B10" s="439"/>
      <c r="C10" s="225">
        <v>0</v>
      </c>
    </row>
    <row r="11" spans="1:3" s="104" customFormat="1" ht="11.25" customHeight="1">
      <c r="A11" s="439" t="s">
        <v>309</v>
      </c>
      <c r="B11" s="439"/>
      <c r="C11" s="224">
        <v>0</v>
      </c>
    </row>
    <row r="12" spans="1:3" s="104" customFormat="1" ht="11.25" customHeight="1">
      <c r="A12" s="439" t="s">
        <v>310</v>
      </c>
      <c r="B12" s="439"/>
      <c r="C12" s="224">
        <v>3600729.18</v>
      </c>
    </row>
    <row r="13" spans="1:3" s="104" customFormat="1" ht="11.25" customHeight="1">
      <c r="A13" s="439" t="s">
        <v>327</v>
      </c>
      <c r="B13" s="439"/>
      <c r="C13" s="226">
        <v>2462923.01</v>
      </c>
    </row>
    <row r="14" spans="1:3" s="104" customFormat="1" ht="11.25" customHeight="1">
      <c r="A14" s="439" t="s">
        <v>311</v>
      </c>
      <c r="B14" s="439"/>
      <c r="C14" s="224">
        <v>316200</v>
      </c>
    </row>
    <row r="15" spans="1:3" s="104" customFormat="1" ht="11.25" customHeight="1">
      <c r="A15" s="439" t="s">
        <v>312</v>
      </c>
      <c r="B15" s="439"/>
      <c r="C15" s="224">
        <v>0</v>
      </c>
    </row>
    <row r="16" spans="1:3" s="104" customFormat="1" ht="11.25" customHeight="1">
      <c r="A16" s="434" t="s">
        <v>313</v>
      </c>
      <c r="B16" s="220" t="s">
        <v>314</v>
      </c>
      <c r="C16" s="227">
        <v>6200</v>
      </c>
    </row>
    <row r="17" spans="1:3" s="104" customFormat="1" ht="11.25" customHeight="1">
      <c r="A17" s="435"/>
      <c r="B17" s="221" t="s">
        <v>315</v>
      </c>
      <c r="C17" s="227">
        <v>6200</v>
      </c>
    </row>
    <row r="18" spans="1:3" s="104" customFormat="1" ht="11.25" customHeight="1">
      <c r="A18" s="435"/>
      <c r="B18" s="222" t="s">
        <v>316</v>
      </c>
      <c r="C18" s="227">
        <v>6200</v>
      </c>
    </row>
    <row r="19" spans="1:3" s="104" customFormat="1" ht="11.25" customHeight="1">
      <c r="A19" s="435"/>
      <c r="B19" s="221" t="s">
        <v>317</v>
      </c>
      <c r="C19" s="227">
        <v>6200</v>
      </c>
    </row>
    <row r="20" spans="1:3" s="104" customFormat="1" ht="11.25" customHeight="1">
      <c r="A20" s="435"/>
      <c r="B20" s="222" t="s">
        <v>318</v>
      </c>
      <c r="C20" s="227">
        <v>6200</v>
      </c>
    </row>
    <row r="21" spans="1:3" s="104" customFormat="1" ht="11.25" customHeight="1">
      <c r="A21" s="435"/>
      <c r="B21" s="221" t="s">
        <v>319</v>
      </c>
      <c r="C21" s="227">
        <v>6200</v>
      </c>
    </row>
    <row r="22" spans="1:3" s="104" customFormat="1" ht="11.25" customHeight="1">
      <c r="A22" s="435"/>
      <c r="B22" s="222" t="s">
        <v>320</v>
      </c>
      <c r="C22" s="227">
        <v>6200</v>
      </c>
    </row>
    <row r="23" spans="1:3" s="104" customFormat="1" ht="11.25" customHeight="1">
      <c r="A23" s="435"/>
      <c r="B23" s="221" t="s">
        <v>321</v>
      </c>
      <c r="C23" s="227">
        <v>6200</v>
      </c>
    </row>
    <row r="24" spans="1:3" s="104" customFormat="1" ht="11.25" customHeight="1">
      <c r="A24" s="435"/>
      <c r="B24" s="222" t="s">
        <v>322</v>
      </c>
      <c r="C24" s="227">
        <v>6200</v>
      </c>
    </row>
    <row r="25" spans="1:3" s="104" customFormat="1" ht="11.25" customHeight="1">
      <c r="A25" s="435"/>
      <c r="B25" s="221" t="s">
        <v>323</v>
      </c>
      <c r="C25" s="227">
        <v>6200</v>
      </c>
    </row>
    <row r="26" spans="1:3" s="104" customFormat="1" ht="11.25" customHeight="1">
      <c r="A26" s="435"/>
      <c r="B26" s="222" t="s">
        <v>324</v>
      </c>
      <c r="C26" s="227">
        <v>6200</v>
      </c>
    </row>
    <row r="27" spans="1:3" s="104" customFormat="1" ht="11.25" customHeight="1">
      <c r="A27" s="436"/>
      <c r="B27" s="223" t="s">
        <v>325</v>
      </c>
      <c r="C27" s="227">
        <v>6200</v>
      </c>
    </row>
    <row r="28" spans="1:3" s="104" customFormat="1" ht="11.25" customHeight="1">
      <c r="A28" s="440" t="s">
        <v>326</v>
      </c>
      <c r="B28" s="440"/>
      <c r="C28" s="224">
        <v>143178553.6</v>
      </c>
    </row>
    <row r="29" spans="1:3" s="110" customFormat="1" ht="11.25" customHeight="1">
      <c r="A29" s="433" t="s">
        <v>814</v>
      </c>
      <c r="B29" s="433"/>
      <c r="C29" s="433"/>
    </row>
    <row r="30" spans="1:3" s="104" customFormat="1" ht="11.25" customHeight="1">
      <c r="A30" s="432" t="s">
        <v>6</v>
      </c>
      <c r="B30" s="432"/>
      <c r="C30" s="432"/>
    </row>
  </sheetData>
  <sheetProtection password="C236" sheet="1" formatColumns="0" selectLockedCells="1"/>
  <mergeCells count="19">
    <mergeCell ref="A12:B12"/>
    <mergeCell ref="A3:C3"/>
    <mergeCell ref="A4:C4"/>
    <mergeCell ref="A2:C2"/>
    <mergeCell ref="A1:C1"/>
    <mergeCell ref="A8:B8"/>
    <mergeCell ref="A9:B9"/>
    <mergeCell ref="A10:B10"/>
    <mergeCell ref="A11:B11"/>
    <mergeCell ref="A30:C30"/>
    <mergeCell ref="A29:C29"/>
    <mergeCell ref="A5:C5"/>
    <mergeCell ref="A16:A27"/>
    <mergeCell ref="A6:C6"/>
    <mergeCell ref="A7:B7"/>
    <mergeCell ref="A13:B13"/>
    <mergeCell ref="A14:B14"/>
    <mergeCell ref="A15:B15"/>
    <mergeCell ref="A28:B28"/>
  </mergeCells>
  <printOptions horizontalCentered="1" verticalCentered="1"/>
  <pageMargins left="0" right="0" top="0" bottom="0" header="0" footer="0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WINDOWS 8.1</cp:lastModifiedBy>
  <cp:lastPrinted>2016-02-24T10:49:16Z</cp:lastPrinted>
  <dcterms:created xsi:type="dcterms:W3CDTF">2001-09-06T15:18:59Z</dcterms:created>
  <dcterms:modified xsi:type="dcterms:W3CDTF">2017-01-28T09:50:19Z</dcterms:modified>
  <cp:category/>
  <cp:version/>
  <cp:contentType/>
  <cp:contentStatus/>
</cp:coreProperties>
</file>